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EBITI IMPRESE CREDITRICI\2025\"/>
    </mc:Choice>
  </mc:AlternateContent>
  <xr:revisionPtr revIDLastSave="0" documentId="13_ncr:1_{26AA5513-99C1-4E96-8B31-93E661990118}" xr6:coauthVersionLast="47" xr6:coauthVersionMax="47" xr10:uidLastSave="{00000000-0000-0000-0000-000000000000}"/>
  <bookViews>
    <workbookView xWindow="-110" yWindow="-110" windowWidth="19420" windowHeight="10420" firstSheet="6" activeTab="6" xr2:uid="{57C67153-95BC-495C-9730-E0B54347D2D0}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Debiti!$A$1:$Z$176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81029"/>
</workbook>
</file>

<file path=xl/calcChain.xml><?xml version="1.0" encoding="utf-8"?>
<calcChain xmlns="http://schemas.openxmlformats.org/spreadsheetml/2006/main">
  <c r="C9" i="6" l="1"/>
  <c r="G9" i="6"/>
  <c r="C10" i="6"/>
  <c r="C11" i="6"/>
  <c r="G11" i="6"/>
  <c r="C13" i="6"/>
  <c r="G13" i="6"/>
  <c r="G15" i="6"/>
  <c r="L15" i="6"/>
  <c r="J11" i="7"/>
  <c r="AA11" i="7"/>
  <c r="J12" i="7"/>
  <c r="AA12" i="7"/>
  <c r="J13" i="7"/>
  <c r="AA13" i="7"/>
  <c r="J14" i="7"/>
  <c r="AA14" i="7"/>
  <c r="J15" i="7"/>
  <c r="AA15" i="7"/>
  <c r="J16" i="7"/>
  <c r="AA16" i="7"/>
  <c r="J17" i="7"/>
  <c r="AA17" i="7"/>
  <c r="J18" i="7"/>
  <c r="AA18" i="7"/>
  <c r="J19" i="7"/>
  <c r="AA19" i="7"/>
  <c r="J20" i="7"/>
  <c r="AA20" i="7"/>
  <c r="J21" i="7"/>
  <c r="AA21" i="7"/>
  <c r="J22" i="7"/>
  <c r="AA22" i="7"/>
  <c r="J23" i="7"/>
  <c r="AA23" i="7"/>
  <c r="J24" i="7"/>
  <c r="AA24" i="7"/>
  <c r="J25" i="7"/>
  <c r="AA25" i="7"/>
  <c r="J26" i="7"/>
  <c r="AA26" i="7"/>
  <c r="J27" i="7"/>
  <c r="AA27" i="7"/>
  <c r="J28" i="7"/>
  <c r="AA28" i="7"/>
  <c r="J29" i="7"/>
  <c r="AA29" i="7"/>
  <c r="J30" i="7"/>
  <c r="AA30" i="7"/>
  <c r="J31" i="7"/>
  <c r="AA31" i="7"/>
  <c r="J32" i="7"/>
  <c r="AA32" i="7"/>
  <c r="J33" i="7"/>
  <c r="AA33" i="7"/>
  <c r="J34" i="7"/>
  <c r="AA34" i="7"/>
  <c r="J35" i="7"/>
  <c r="AA35" i="7"/>
  <c r="J36" i="7"/>
  <c r="AA36" i="7"/>
  <c r="J37" i="7"/>
  <c r="AA37" i="7"/>
  <c r="J38" i="7"/>
  <c r="AA38" i="7"/>
  <c r="J39" i="7"/>
  <c r="AA39" i="7"/>
  <c r="J40" i="7"/>
  <c r="AA40" i="7"/>
  <c r="J41" i="7"/>
  <c r="AA41" i="7"/>
  <c r="J42" i="7"/>
  <c r="AA42" i="7"/>
  <c r="J43" i="7"/>
  <c r="AA43" i="7"/>
  <c r="J44" i="7"/>
  <c r="AA44" i="7"/>
  <c r="J45" i="7"/>
  <c r="AA45" i="7"/>
  <c r="J46" i="7"/>
  <c r="AA46" i="7"/>
  <c r="J47" i="7"/>
  <c r="AA47" i="7"/>
  <c r="J48" i="7"/>
  <c r="AA48" i="7"/>
  <c r="J49" i="7"/>
  <c r="AA49" i="7"/>
  <c r="J50" i="7"/>
  <c r="AA50" i="7"/>
  <c r="J51" i="7"/>
  <c r="AA51" i="7"/>
  <c r="J52" i="7"/>
  <c r="AA52" i="7"/>
  <c r="J53" i="7"/>
  <c r="AA53" i="7"/>
  <c r="J54" i="7"/>
  <c r="AA54" i="7"/>
  <c r="J55" i="7"/>
  <c r="AA55" i="7"/>
  <c r="J56" i="7"/>
  <c r="AA56" i="7"/>
  <c r="J57" i="7"/>
  <c r="AA57" i="7"/>
  <c r="J58" i="7"/>
  <c r="AA58" i="7"/>
  <c r="J59" i="7"/>
  <c r="AA59" i="7"/>
  <c r="J60" i="7"/>
  <c r="AA60" i="7"/>
  <c r="J61" i="7"/>
  <c r="AA61" i="7"/>
  <c r="J62" i="7"/>
  <c r="AA62" i="7"/>
  <c r="J63" i="7"/>
  <c r="AA63" i="7"/>
  <c r="J64" i="7"/>
  <c r="AA64" i="7"/>
  <c r="J65" i="7"/>
  <c r="AA65" i="7"/>
  <c r="J66" i="7"/>
  <c r="AA66" i="7"/>
  <c r="J67" i="7"/>
  <c r="AA67" i="7"/>
  <c r="J68" i="7"/>
  <c r="AA68" i="7"/>
  <c r="J69" i="7"/>
  <c r="AA69" i="7"/>
  <c r="J70" i="7"/>
  <c r="AA70" i="7"/>
  <c r="J71" i="7"/>
  <c r="AA71" i="7"/>
  <c r="J72" i="7"/>
  <c r="AA72" i="7"/>
  <c r="J73" i="7"/>
  <c r="AA73" i="7"/>
  <c r="J74" i="7"/>
  <c r="AA74" i="7"/>
  <c r="J75" i="7"/>
  <c r="AA75" i="7"/>
  <c r="J76" i="7"/>
  <c r="AA76" i="7"/>
  <c r="J77" i="7"/>
  <c r="AA77" i="7"/>
  <c r="J78" i="7"/>
  <c r="AA78" i="7"/>
  <c r="J79" i="7"/>
  <c r="AA79" i="7"/>
  <c r="J80" i="7"/>
  <c r="AA80" i="7"/>
  <c r="J81" i="7"/>
  <c r="AA81" i="7"/>
  <c r="J82" i="7"/>
  <c r="AA82" i="7"/>
  <c r="J83" i="7"/>
  <c r="AA83" i="7"/>
  <c r="J84" i="7"/>
  <c r="AA84" i="7"/>
  <c r="J85" i="7"/>
  <c r="AA85" i="7"/>
  <c r="J86" i="7"/>
  <c r="AA86" i="7"/>
  <c r="J87" i="7"/>
  <c r="AA87" i="7"/>
  <c r="J88" i="7"/>
  <c r="AA88" i="7"/>
  <c r="J89" i="7"/>
  <c r="AA89" i="7"/>
  <c r="J90" i="7"/>
  <c r="AA90" i="7"/>
  <c r="J91" i="7"/>
  <c r="AA91" i="7"/>
  <c r="J92" i="7"/>
  <c r="AA92" i="7"/>
  <c r="J93" i="7"/>
  <c r="AA93" i="7"/>
  <c r="J94" i="7"/>
  <c r="AA94" i="7"/>
  <c r="J95" i="7"/>
  <c r="AA95" i="7"/>
  <c r="J96" i="7"/>
  <c r="AA96" i="7"/>
  <c r="J97" i="7"/>
  <c r="AA97" i="7"/>
  <c r="J98" i="7"/>
  <c r="AA98" i="7"/>
  <c r="J99" i="7"/>
  <c r="AA99" i="7"/>
  <c r="J100" i="7"/>
  <c r="AA100" i="7"/>
  <c r="J101" i="7"/>
  <c r="AA101" i="7"/>
  <c r="J102" i="7"/>
  <c r="AA102" i="7"/>
  <c r="J103" i="7"/>
  <c r="AA103" i="7"/>
  <c r="J104" i="7"/>
  <c r="AA104" i="7"/>
  <c r="J105" i="7"/>
  <c r="AA105" i="7"/>
  <c r="J106" i="7"/>
  <c r="AA106" i="7"/>
  <c r="J107" i="7"/>
  <c r="AA107" i="7"/>
  <c r="J108" i="7"/>
  <c r="AA108" i="7"/>
  <c r="J109" i="7"/>
  <c r="AA109" i="7"/>
  <c r="J110" i="7"/>
  <c r="AA110" i="7"/>
  <c r="J111" i="7"/>
  <c r="AA111" i="7"/>
  <c r="J112" i="7"/>
  <c r="AA112" i="7"/>
  <c r="J113" i="7"/>
  <c r="AA113" i="7"/>
  <c r="J114" i="7"/>
  <c r="AA114" i="7"/>
  <c r="J115" i="7"/>
  <c r="AA115" i="7"/>
  <c r="G117" i="7"/>
  <c r="G5" i="7" s="1"/>
  <c r="AA117" i="7"/>
  <c r="G6" i="7" s="1"/>
  <c r="C7" i="6" s="1"/>
  <c r="L13" i="6" s="1"/>
  <c r="E5" i="6" s="1"/>
  <c r="H8" i="8"/>
</calcChain>
</file>

<file path=xl/sharedStrings.xml><?xml version="1.0" encoding="utf-8"?>
<sst xmlns="http://schemas.openxmlformats.org/spreadsheetml/2006/main" count="1821" uniqueCount="586">
  <si>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</si>
  <si>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</si>
  <si>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</si>
  <si>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</si>
  <si>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</si>
  <si>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</si>
  <si>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</si>
  <si>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</si>
  <si>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</si>
  <si>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</si>
  <si>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</si>
  <si>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</si>
  <si>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</si>
  <si>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</si>
  <si>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</si>
  <si>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</si>
  <si>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</si>
  <si>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</si>
  <si>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</si>
  <si>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</si>
  <si>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</si>
  <si>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</si>
  <si>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</si>
  <si>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</si>
  <si>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</si>
  <si>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</si>
  <si>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</si>
  <si>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</si>
  <si>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</si>
  <si>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</si>
  <si>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</si>
  <si>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</si>
  <si>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</si>
  <si>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</si>
  <si>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</si>
  <si>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</si>
  <si>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</si>
  <si>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</si>
  <si>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</si>
  <si>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</si>
  <si>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</si>
  <si>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</si>
  <si>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</si>
  <si>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</si>
  <si>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</si>
  <si>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</si>
  <si>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</si>
  <si>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</si>
  <si>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</si>
  <si>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</si>
  <si>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</si>
  <si>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</si>
  <si>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</si>
  <si>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</si>
  <si>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</si>
  <si>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</si>
  <si>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</si>
  <si>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</si>
  <si>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</si>
  <si>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</si>
  <si>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</si>
  <si>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</si>
  <si>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</si>
  <si>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</si>
  <si>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</si>
  <si>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</si>
  <si>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</si>
  <si>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</si>
  <si>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</si>
  <si>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</si>
  <si>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</si>
  <si>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</si>
  <si>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Ammontare Complessivo dei Debiti e del Numero delle Imprese Creditrici - Elenco Fatture da Pagare al 30/06/2025</t>
  </si>
  <si>
    <t>Ammontare Complessivo dei Debiti</t>
  </si>
  <si>
    <t>Numero Imprese Creditrici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</si>
  <si>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</si>
  <si>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</si>
  <si>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</si>
  <si>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</si>
  <si>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</si>
  <si>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</si>
  <si>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</si>
  <si>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</si>
  <si>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</si>
  <si>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</si>
  <si>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</si>
  <si>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</si>
  <si>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</si>
  <si>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</si>
  <si>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</si>
  <si>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</si>
  <si>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</si>
  <si>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</si>
  <si>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</si>
  <si>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</si>
  <si>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</si>
  <si>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</si>
  <si>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</si>
  <si>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</si>
  <si>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</si>
  <si>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</si>
  <si>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</si>
  <si>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</si>
  <si>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</si>
  <si>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</si>
  <si>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</si>
  <si>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</si>
  <si>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</si>
  <si>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</si>
  <si>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</si>
  <si>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</si>
  <si>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</si>
  <si>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</si>
  <si>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</si>
  <si>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</si>
  <si>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</si>
  <si>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</si>
  <si>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</si>
  <si>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San Francesco Al Campo</t>
  </si>
  <si>
    <t>11/12/2023</t>
  </si>
  <si>
    <t>FE000120230002203139</t>
  </si>
  <si>
    <t>21/07/2023</t>
  </si>
  <si>
    <t>FE000120230000000002203139B/BOLLETTAZIONE MASSIVA Fornitura di gas naturale</t>
  </si>
  <si>
    <t>SI</t>
  </si>
  <si>
    <t>ZEF35E7872</t>
  </si>
  <si>
    <t/>
  </si>
  <si>
    <t>2023</t>
  </si>
  <si>
    <t>5312</t>
  </si>
  <si>
    <t>24/07/2023</t>
  </si>
  <si>
    <t>4</t>
  </si>
  <si>
    <t>AREA TECNICA</t>
  </si>
  <si>
    <t>21/08/2023</t>
  </si>
  <si>
    <t>16/05/2023</t>
  </si>
  <si>
    <t>2512/E</t>
  </si>
  <si>
    <t>12/04/2023</t>
  </si>
  <si>
    <t>AREA RISCOSSIONI</t>
  </si>
  <si>
    <t>ZC91512AD6</t>
  </si>
  <si>
    <t>2583</t>
  </si>
  <si>
    <t>13/04/2023</t>
  </si>
  <si>
    <t>3</t>
  </si>
  <si>
    <t>AREA FINANZIARIA</t>
  </si>
  <si>
    <t>1030103</t>
  </si>
  <si>
    <t>13/05/2023</t>
  </si>
  <si>
    <t>16/06/2025</t>
  </si>
  <si>
    <t>1000251500005684</t>
  </si>
  <si>
    <t>30/04/2025</t>
  </si>
  <si>
    <t>FATTURA GIA' PAGATA</t>
  </si>
  <si>
    <t>B66B914AB2</t>
  </si>
  <si>
    <t>14632021815</t>
  </si>
  <si>
    <t>2025</t>
  </si>
  <si>
    <t>3239</t>
  </si>
  <si>
    <t>08/05/2025</t>
  </si>
  <si>
    <t>1</t>
  </si>
  <si>
    <t>AREA AMMINISTRATIVA</t>
  </si>
  <si>
    <t>1020204</t>
  </si>
  <si>
    <t>07/06/2025</t>
  </si>
  <si>
    <t>27/06/2025</t>
  </si>
  <si>
    <t>919 PA</t>
  </si>
  <si>
    <t>17/06/2025</t>
  </si>
  <si>
    <t>FATTURA</t>
  </si>
  <si>
    <t>9885440B25</t>
  </si>
  <si>
    <t>14954406354</t>
  </si>
  <si>
    <t>4396</t>
  </si>
  <si>
    <t>19/06/2025</t>
  </si>
  <si>
    <t>6</t>
  </si>
  <si>
    <t>AREA PERSONALE</t>
  </si>
  <si>
    <t>19/07/2025</t>
  </si>
  <si>
    <t>27/01/2025</t>
  </si>
  <si>
    <t>1D/00</t>
  </si>
  <si>
    <t>15/01/2025</t>
  </si>
  <si>
    <t>AFFIDAMENTO ED IMPEGNO DI SPESA PER PER INIZIATIVE DI NATALE ACQUISTO CARAMELLE CIG. B4B6C21416 E NOLEGGIO CARROZZA CIG B50C3E8DD2</t>
  </si>
  <si>
    <t>NO</t>
  </si>
  <si>
    <t>B50C3E8DD2</t>
  </si>
  <si>
    <t>13873118926</t>
  </si>
  <si>
    <t>463</t>
  </si>
  <si>
    <t>21/01/2025</t>
  </si>
  <si>
    <t>20/02/2025</t>
  </si>
  <si>
    <t>FATTPA 2_25</t>
  </si>
  <si>
    <t>26/06/2025</t>
  </si>
  <si>
    <t>AFFIDAMENTO INCARICO PROFESSIONALE AL GEOM. ROBERTO BIANCO, PER LA REDAZIONE DI ATTI CATASTALI. IMPEGNO DI SPESA. CIG B45DD17FDA. [Ex.Imp. 2024/596] (Somma Impegnate nell'Esercizio 2025)</t>
  </si>
  <si>
    <t>B45DD17FDA</t>
  </si>
  <si>
    <t>14995283382</t>
  </si>
  <si>
    <t>4559</t>
  </si>
  <si>
    <t>1050104</t>
  </si>
  <si>
    <t>09/07/2025</t>
  </si>
  <si>
    <t>27/07/2025</t>
  </si>
  <si>
    <t>FATTPA 3_25</t>
  </si>
  <si>
    <t>AFFIDAMENTO DI INCARICO PROFESSIONALE AL GEOM. ROBERTO BIANCO PER LA REDAZIONE DI FRAZIONAMENTO E VOLTURE CATASTALI. CIG Z3D3A74E16. [Ex.Imp. 2023/415] (Somma Impegnate nell'Esercizio 2023 da riscrivere nell'Esercizio 2024) [Ex.Imp. 2024/136] (Somma Impegnate nell'Esercizio 2025)</t>
  </si>
  <si>
    <t>Z3D3A74E16</t>
  </si>
  <si>
    <t>14995298136</t>
  </si>
  <si>
    <t>4546</t>
  </si>
  <si>
    <t>26/07/2025</t>
  </si>
  <si>
    <t>03/03/2025</t>
  </si>
  <si>
    <t>22-FE</t>
  </si>
  <si>
    <t>30/01/2025</t>
  </si>
  <si>
    <t>Ripristino scuolabus GG481YZ</t>
  </si>
  <si>
    <t>B566974501</t>
  </si>
  <si>
    <t>13930176372</t>
  </si>
  <si>
    <t>753</t>
  </si>
  <si>
    <t>01/03/2025</t>
  </si>
  <si>
    <t>27/05/2025</t>
  </si>
  <si>
    <t>8/PA</t>
  </si>
  <si>
    <t>20/05/2025</t>
  </si>
  <si>
    <t>Interventi presso impianti di illuminazione pubblica di proprietà comunale.</t>
  </si>
  <si>
    <t>B54C95829F</t>
  </si>
  <si>
    <t>14725442095</t>
  </si>
  <si>
    <t>3564</t>
  </si>
  <si>
    <t>05/06/2025</t>
  </si>
  <si>
    <t>7/PA</t>
  </si>
  <si>
    <t>RIPRISTINO PALO ILLUMINAZIONE PUBBLICA IN VIA GAMBERI ANGOLO VIA COSTA A SEGUITO DI SINISTRO STRADALE.</t>
  </si>
  <si>
    <t>B6190F658A</t>
  </si>
  <si>
    <t>14723947682</t>
  </si>
  <si>
    <t>3560</t>
  </si>
  <si>
    <t>30/06/2025</t>
  </si>
  <si>
    <t>180/FE</t>
  </si>
  <si>
    <t>24/06/2025</t>
  </si>
  <si>
    <t>SERVIZIO RACCOLTA RIFIUTI - ANNO 2025</t>
  </si>
  <si>
    <t>14996989169</t>
  </si>
  <si>
    <t>4565</t>
  </si>
  <si>
    <t>08/07/2025</t>
  </si>
  <si>
    <t>31/12/2021</t>
  </si>
  <si>
    <t>FPA 1/21</t>
  </si>
  <si>
    <t>02/02/2021</t>
  </si>
  <si>
    <t>CIG: Z522EDD389</t>
  </si>
  <si>
    <t>4471760918</t>
  </si>
  <si>
    <t>2021</t>
  </si>
  <si>
    <t>746</t>
  </si>
  <si>
    <t>04/03/2021</t>
  </si>
  <si>
    <t>08/03/2018</t>
  </si>
  <si>
    <t>01866058020083A</t>
  </si>
  <si>
    <t>02/03/2018</t>
  </si>
  <si>
    <t>97059711</t>
  </si>
  <si>
    <t>2018</t>
  </si>
  <si>
    <t>1614</t>
  </si>
  <si>
    <t>03/03/2018</t>
  </si>
  <si>
    <t>*</t>
  </si>
  <si>
    <t>02/04/2018</t>
  </si>
  <si>
    <t>31/12/2020</t>
  </si>
  <si>
    <t>2020004740</t>
  </si>
  <si>
    <t>03/03/2020</t>
  </si>
  <si>
    <t>Contributo a favore GSE art. 17 D.M. 28 dicembre 2012 - Codice identificativo richiesta: CT00322547</t>
  </si>
  <si>
    <t>2619908161</t>
  </si>
  <si>
    <t>2020</t>
  </si>
  <si>
    <t>1828</t>
  </si>
  <si>
    <t>04/03/2020</t>
  </si>
  <si>
    <t>03/04/2020</t>
  </si>
  <si>
    <t>2020004741</t>
  </si>
  <si>
    <t>Contributo a favore GSE art. 17 D.M. 28 dicembre 2012 - Codice identificativo richiesta: CT00335811</t>
  </si>
  <si>
    <t>2619915422</t>
  </si>
  <si>
    <t>1827</t>
  </si>
  <si>
    <t>02/04/2020</t>
  </si>
  <si>
    <t>FPA 1/25</t>
  </si>
  <si>
    <t>20/03/2025</t>
  </si>
  <si>
    <t>FORNITURA STAMPATI E MANIFESTI PER GLI UFFICI COMUNALI - AFFIDAMENTO ALLA DITTA GRAPHICART ONE ED IMPEGNO DI SPESA - CIG. B5FF00C927</t>
  </si>
  <si>
    <t>B5FF00C927</t>
  </si>
  <si>
    <t>14293651872</t>
  </si>
  <si>
    <t>2103</t>
  </si>
  <si>
    <t>19/04/2025</t>
  </si>
  <si>
    <t>9</t>
  </si>
  <si>
    <t>09/06/2025</t>
  </si>
  <si>
    <t>LABORATORIO MUSICALE PER LA SCUOLA PRIMARIA "ITALO CALVINO" - TRIENNIO SCOLASTICO 2022/2025, SVOLTO DALL'ASSOCIAZIONE JUNIOR BAND - CIG. Z693C1BF56 - IMPEGNO DI SPESA.</t>
  </si>
  <si>
    <t>ZA228C3C64</t>
  </si>
  <si>
    <t>14886466542</t>
  </si>
  <si>
    <t>4198</t>
  </si>
  <si>
    <t>12/06/2025</t>
  </si>
  <si>
    <t>12/07/2025</t>
  </si>
  <si>
    <t>27/02/2025</t>
  </si>
  <si>
    <t>9/11</t>
  </si>
  <si>
    <t>Vendita Veicolo - VIN: LSJWH4092PN220938</t>
  </si>
  <si>
    <t>B1E31AFE3A</t>
  </si>
  <si>
    <t>14096034617</t>
  </si>
  <si>
    <t>1315</t>
  </si>
  <si>
    <t>22/02/2025</t>
  </si>
  <si>
    <t>5</t>
  </si>
  <si>
    <t>AREA VIGILANZA</t>
  </si>
  <si>
    <t>24/03/2025</t>
  </si>
  <si>
    <t>222/2</t>
  </si>
  <si>
    <t>Nota Credito</t>
  </si>
  <si>
    <t>14096034602</t>
  </si>
  <si>
    <t>1316</t>
  </si>
  <si>
    <t>2250097658</t>
  </si>
  <si>
    <t>23/05/2025</t>
  </si>
  <si>
    <t>SEDE DI FORNITURA EE IP</t>
  </si>
  <si>
    <t>B4AD3DCBF0</t>
  </si>
  <si>
    <t>14752939985</t>
  </si>
  <si>
    <t>3715</t>
  </si>
  <si>
    <t>24/05/2025</t>
  </si>
  <si>
    <t>23/06/2025</t>
  </si>
  <si>
    <t>2250097659</t>
  </si>
  <si>
    <t>SEDE DI FORNITURA EE iP</t>
  </si>
  <si>
    <t>14752942287</t>
  </si>
  <si>
    <t>3717</t>
  </si>
  <si>
    <t>2250097660</t>
  </si>
  <si>
    <t>Utenza IP Via Torino 149 MESE APRILE</t>
  </si>
  <si>
    <t>3719</t>
  </si>
  <si>
    <t>2250097661</t>
  </si>
  <si>
    <t>Utenza IP PIAZZA SAN FRANCESCO, SN MESE APRILE</t>
  </si>
  <si>
    <t>3720</t>
  </si>
  <si>
    <t>2250097662</t>
  </si>
  <si>
    <t>Utenza IP Str. Ghetto 1 MESE APRILE</t>
  </si>
  <si>
    <t>3722</t>
  </si>
  <si>
    <t>2250097663</t>
  </si>
  <si>
    <t>Utenza IP Via Teppi snc MESE APRILE</t>
  </si>
  <si>
    <t>3705</t>
  </si>
  <si>
    <t>2250097664</t>
  </si>
  <si>
    <t>Utenza Ip Via Gamberi 66a MESE APRILE</t>
  </si>
  <si>
    <t>3708</t>
  </si>
  <si>
    <t>2250097665</t>
  </si>
  <si>
    <t>Utenza IP Via S Carlo snc MESE APRILE</t>
  </si>
  <si>
    <t>3716</t>
  </si>
  <si>
    <t>2250097666</t>
  </si>
  <si>
    <t>Utenza IP Via San Giacomo snc MESE APRILE</t>
  </si>
  <si>
    <t>3718</t>
  </si>
  <si>
    <t>2250097667</t>
  </si>
  <si>
    <t>Utenza IP VIa Gamberi snc MESE APRILE</t>
  </si>
  <si>
    <t>3721</t>
  </si>
  <si>
    <t>2250097668</t>
  </si>
  <si>
    <t>Utenza IP Via Betulle MESE APRILE</t>
  </si>
  <si>
    <t>3723</t>
  </si>
  <si>
    <t>2250097669</t>
  </si>
  <si>
    <t>Utenza IP Via Rossini MESE APRILE</t>
  </si>
  <si>
    <t>3724</t>
  </si>
  <si>
    <t>2250097670</t>
  </si>
  <si>
    <t>Utenza IP Via Torino 168 MESE APRILE</t>
  </si>
  <si>
    <t>3726</t>
  </si>
  <si>
    <t>2250097671</t>
  </si>
  <si>
    <t>Utenza IP Str Barbania snc MESE APRILE</t>
  </si>
  <si>
    <t>3725</t>
  </si>
  <si>
    <t>2250097672</t>
  </si>
  <si>
    <t>Utenza IP Pza Umberto I snc MESE APRILE</t>
  </si>
  <si>
    <t>3695</t>
  </si>
  <si>
    <t>2250097673</t>
  </si>
  <si>
    <t>Utenza IP Via Costa snc MESE APRILE</t>
  </si>
  <si>
    <t>3697</t>
  </si>
  <si>
    <t>2250097674</t>
  </si>
  <si>
    <t>Utenza Via Verdi snc MESE APRILE</t>
  </si>
  <si>
    <t>3696</t>
  </si>
  <si>
    <t>2250097675</t>
  </si>
  <si>
    <t>Utenza IP Str Lombardore snc MESE APRILE</t>
  </si>
  <si>
    <t>3698</t>
  </si>
  <si>
    <t>2250097676</t>
  </si>
  <si>
    <t>Utenza IP Str Megliassoni snc MESE APRILE</t>
  </si>
  <si>
    <t>3699</t>
  </si>
  <si>
    <t>2250097677</t>
  </si>
  <si>
    <t>Utenza IP Via Parrocchia snc MESE APRILE</t>
  </si>
  <si>
    <t>3701</t>
  </si>
  <si>
    <t>2250097678</t>
  </si>
  <si>
    <t>Utenza IP Via Cesare Pavese 20 MESE APRILE</t>
  </si>
  <si>
    <t>3700</t>
  </si>
  <si>
    <t>2250097679</t>
  </si>
  <si>
    <t>Utenza EE Centro Sociale Piazza San Francesco 3 MESE APRILE</t>
  </si>
  <si>
    <t>3702</t>
  </si>
  <si>
    <t>2250097680</t>
  </si>
  <si>
    <t>Utenza EE Via Gamberi snc MESE APRILE</t>
  </si>
  <si>
    <t>3704</t>
  </si>
  <si>
    <t>2250097681</t>
  </si>
  <si>
    <t>Utenza EE Via Roma 99 campanile MESE APRILE</t>
  </si>
  <si>
    <t>3703</t>
  </si>
  <si>
    <t>2250097682</t>
  </si>
  <si>
    <t>Utenza EE Scuola Costa Via Roma 56 MESE APRILE</t>
  </si>
  <si>
    <t>3706</t>
  </si>
  <si>
    <t>2250097683</t>
  </si>
  <si>
    <t>Utenza EE Via Roma 54 Comune MESE APRILE</t>
  </si>
  <si>
    <t>3707</t>
  </si>
  <si>
    <t>2250097684</t>
  </si>
  <si>
    <t>Utenza EE Via Roma 2 Locali Sant'Anna MESE APRILE</t>
  </si>
  <si>
    <t>3709</t>
  </si>
  <si>
    <t>2250097685</t>
  </si>
  <si>
    <t>Utenza EE Palestra Piazza San Francesco 1 MESE APRILE</t>
  </si>
  <si>
    <t>3710</t>
  </si>
  <si>
    <t>2250097686</t>
  </si>
  <si>
    <t>Utenza IP Via IP Snc MESE APRILE</t>
  </si>
  <si>
    <t>3711</t>
  </si>
  <si>
    <t>2250097687</t>
  </si>
  <si>
    <t>Utenza IP Via Cesare Pavesae snc MESE APRILE</t>
  </si>
  <si>
    <t>3712</t>
  </si>
  <si>
    <t>2250097688</t>
  </si>
  <si>
    <t>Utenza EE Cimitero St Perrero snc MESE APRILE</t>
  </si>
  <si>
    <t>3713</t>
  </si>
  <si>
    <t>2250097689</t>
  </si>
  <si>
    <t>Utenza EE Scuola Calvino Via Cesare Pavese 5 MESE APRILE</t>
  </si>
  <si>
    <t>3714</t>
  </si>
  <si>
    <t>2250098385</t>
  </si>
  <si>
    <t>Utenza IP Via Torino 38 MESE APRILE</t>
  </si>
  <si>
    <t>3694</t>
  </si>
  <si>
    <t>2250098386</t>
  </si>
  <si>
    <t>Utenza IP Via Torino 192 MESE APRILE</t>
  </si>
  <si>
    <t>3692</t>
  </si>
  <si>
    <t>2250098387</t>
  </si>
  <si>
    <t>Utenza IP Via Costa 87 MESE APRILE</t>
  </si>
  <si>
    <t>3690</t>
  </si>
  <si>
    <t>2250098388</t>
  </si>
  <si>
    <t>Utenza EE Nuovo comando PM Via San Giovanni Bosco 31 MESE APRILE</t>
  </si>
  <si>
    <t>3693</t>
  </si>
  <si>
    <t>2250098389</t>
  </si>
  <si>
    <t>SEDE DI FORNITURA EE MERCATO</t>
  </si>
  <si>
    <t>14752447436</t>
  </si>
  <si>
    <t>3691</t>
  </si>
  <si>
    <t>3250012808</t>
  </si>
  <si>
    <t>Utenza gas Sant'Anna CONGUAGLIO APRILE - MESE MAGGIO 2025</t>
  </si>
  <si>
    <t>B4AD6ED3C0</t>
  </si>
  <si>
    <t>4249</t>
  </si>
  <si>
    <t>14/06/2025</t>
  </si>
  <si>
    <t>03/07/2025</t>
  </si>
  <si>
    <t>14/07/2025</t>
  </si>
  <si>
    <t>3250012809</t>
  </si>
  <si>
    <t>Utenza gas Municipio e Scuola Media CONGUAGLIO APRILE - MESE MAGGIO 2025</t>
  </si>
  <si>
    <t>4253</t>
  </si>
  <si>
    <t>3250012810</t>
  </si>
  <si>
    <t>Utenza gas Centro Sociale CONGUAGLIO APRILE - MESE MAGGIO 2025</t>
  </si>
  <si>
    <t>4252</t>
  </si>
  <si>
    <t>3250012811</t>
  </si>
  <si>
    <t>Utenza gas Palestra Peressotti CONGUAGLIO APRILE - MESE MAGGIO 2025</t>
  </si>
  <si>
    <t>4250</t>
  </si>
  <si>
    <t>3250012812</t>
  </si>
  <si>
    <t>Utenza gas Comando PL CONGUAGLIO APRILE - MESE MAGGIO 2025</t>
  </si>
  <si>
    <t>4251</t>
  </si>
  <si>
    <t>3250012807</t>
  </si>
  <si>
    <t>SEDE DI FORNITURA GAS CALVINO CONGUAGLIO APRILE - MESE MAGGIO 2025</t>
  </si>
  <si>
    <t>14895135438</t>
  </si>
  <si>
    <t>4210</t>
  </si>
  <si>
    <t>13/06/2025</t>
  </si>
  <si>
    <t>13/07/2025</t>
  </si>
  <si>
    <t>2250106922</t>
  </si>
  <si>
    <t>Utenza IP Via Torino snc MESE MAGGIO -CONG. APRILE</t>
  </si>
  <si>
    <t>4486</t>
  </si>
  <si>
    <t>25/07/2025</t>
  </si>
  <si>
    <t>2250106923</t>
  </si>
  <si>
    <t>Utenza IP Via Primo LEvi MESE MAGGIO -CONG. APRILE</t>
  </si>
  <si>
    <t>4496</t>
  </si>
  <si>
    <t>2250106924</t>
  </si>
  <si>
    <t>Utenza IP Via Torino 149 MESE MAGGIO -CONG. APRILE</t>
  </si>
  <si>
    <t>4504</t>
  </si>
  <si>
    <t>2250106925</t>
  </si>
  <si>
    <t>Utenza IP PIAZZA SAN FRANCESCO, SN MESE MAGGIO -CONG. APRILE</t>
  </si>
  <si>
    <t>4513</t>
  </si>
  <si>
    <t>2250106926</t>
  </si>
  <si>
    <t>Utenza IP Str. Ghetto 1 MESE MAGGIO -CONG. APRILE</t>
  </si>
  <si>
    <t>4483</t>
  </si>
  <si>
    <t>2250106927</t>
  </si>
  <si>
    <t>Utenza IP Via Teppi snc MESE MAGGIO -CONG. APRILE</t>
  </si>
  <si>
    <t>4494</t>
  </si>
  <si>
    <t>2250106928</t>
  </si>
  <si>
    <t>Utenza Ip Via Gamberi 66a MESE MAGGIO -CONG. APRILE</t>
  </si>
  <si>
    <t>4501</t>
  </si>
  <si>
    <t>2250106929</t>
  </si>
  <si>
    <t>Utenza IP Via S Carlo snc MESE MAGGIO -CONG. APRILE</t>
  </si>
  <si>
    <t>4511</t>
  </si>
  <si>
    <t>2250106930</t>
  </si>
  <si>
    <t>Utenza IP Via San Giacomo snc MESE MAGGIO -CONG. APRILE</t>
  </si>
  <si>
    <t>4481</t>
  </si>
  <si>
    <t>2250106931</t>
  </si>
  <si>
    <t>Utenza IP VIa Gamberi snc MESE MAGGIO -CONG. APRILE</t>
  </si>
  <si>
    <t>4487</t>
  </si>
  <si>
    <t>2250106932</t>
  </si>
  <si>
    <t>Utenza IP Via Betulle MESE MAGGIO -CONG. APRILE</t>
  </si>
  <si>
    <t>4497</t>
  </si>
  <si>
    <t>2250106933</t>
  </si>
  <si>
    <t>Utenza IP Via Rossini MESE MAGGIO -CONG. APRILE</t>
  </si>
  <si>
    <t>4505</t>
  </si>
  <si>
    <t>2250106934</t>
  </si>
  <si>
    <t>Utenza IP Via Torino 168 MESE MAGGIO -CONG. APRILE</t>
  </si>
  <si>
    <t>4515</t>
  </si>
  <si>
    <t>2250106935</t>
  </si>
  <si>
    <t>Utenza IP Str Barbania snc MESE MAGGIO -CONG. APRILE</t>
  </si>
  <si>
    <t>4482</t>
  </si>
  <si>
    <t>2250106936</t>
  </si>
  <si>
    <t>Utenza IP Pza Umberto I snc MESE MAGGIO -CONG. APRILE</t>
  </si>
  <si>
    <t>4493</t>
  </si>
  <si>
    <t>2250106937</t>
  </si>
  <si>
    <t>Utenza IP Via Costa snc MESE MAGGIO -CONG. APRILE</t>
  </si>
  <si>
    <t>4509</t>
  </si>
  <si>
    <t>2250106938</t>
  </si>
  <si>
    <t>Utenza Via Verdi snc MESE MAGGIO -CONG. APRILE</t>
  </si>
  <si>
    <t>4514</t>
  </si>
  <si>
    <t>2250106939</t>
  </si>
  <si>
    <t>Utenza IP Str Lombardore snc MESE MAGGIO -CONG. APRILE</t>
  </si>
  <si>
    <t>4485</t>
  </si>
  <si>
    <t>2250106940</t>
  </si>
  <si>
    <t>Utenza IP Str Megliassoni snc MESE MAGGIO -CONG. APRILE</t>
  </si>
  <si>
    <t>4498</t>
  </si>
  <si>
    <t>2250106941</t>
  </si>
  <si>
    <t>Utenza IP Via Parrocchia snc MESE MAGGIO -CONG. APRILE</t>
  </si>
  <si>
    <t>4506</t>
  </si>
  <si>
    <t>2250106942</t>
  </si>
  <si>
    <t>Utenza IP Via Cesare Pavese 20 MESE MAGGIO -CONG. APRILE</t>
  </si>
  <si>
    <t>4516</t>
  </si>
  <si>
    <t>2250106943</t>
  </si>
  <si>
    <t>Utenza EE Centro Sociale Piazza San Francesco 3 MESE MAGGIO -CONG. APRILE</t>
  </si>
  <si>
    <t>4484</t>
  </si>
  <si>
    <t>2250106944</t>
  </si>
  <si>
    <t>Utenza EE Via Gamberi snc MESE MAGGIO -CONG. APRILE</t>
  </si>
  <si>
    <t>4495</t>
  </si>
  <si>
    <t>2250106945</t>
  </si>
  <si>
    <t>Utenza EE Via Roma 99 campanile MESE MAGGIO -CONG. APRILE</t>
  </si>
  <si>
    <t>4502</t>
  </si>
  <si>
    <t>2250106946</t>
  </si>
  <si>
    <t>Utenza EE Scuola Costa Via Roma 56 MESE MAGGIO -CONG. APRILE</t>
  </si>
  <si>
    <t>4510</t>
  </si>
  <si>
    <t>2250106947</t>
  </si>
  <si>
    <t>Utenza EE Via Roma 54 Comune MESE MAGGIO -CONG. APRILE</t>
  </si>
  <si>
    <t>4480</t>
  </si>
  <si>
    <t>2250106948</t>
  </si>
  <si>
    <t>Utenza EE Via Roma 2 Locali Sant'Anna MESE MAGGIO -CONG. APRILE</t>
  </si>
  <si>
    <t>4492</t>
  </si>
  <si>
    <t>2250106949</t>
  </si>
  <si>
    <t>Utenza EE Palestra Piazza San Francesco 1 MESE MAGGIO -CONG. APRILE</t>
  </si>
  <si>
    <t>4491</t>
  </si>
  <si>
    <t>2250106950</t>
  </si>
  <si>
    <t>Utenza IP Via IP Snc MESE MAGGIO -CONG. APRILE</t>
  </si>
  <si>
    <t>4488</t>
  </si>
  <si>
    <t>2250106951</t>
  </si>
  <si>
    <t>Utenza IP Via Cesare Pavesae snc MESE MAGGIO -CONG. APRILE</t>
  </si>
  <si>
    <t>4490</t>
  </si>
  <si>
    <t>2250106952</t>
  </si>
  <si>
    <t>Utenza EE Cimitero St Perrero snc MESE MAGGIO -CONG. APRILE</t>
  </si>
  <si>
    <t>4489</t>
  </si>
  <si>
    <t>2250106953</t>
  </si>
  <si>
    <t>Utenza EE Scuola Calvino Via Cesare Pavese 5 MESE MAGGIO -CONG. APRILE</t>
  </si>
  <si>
    <t>4499</t>
  </si>
  <si>
    <t>2250106954</t>
  </si>
  <si>
    <t>Utenza IP Via Torino 38 MESE MAGGIO -CONG. APRILE</t>
  </si>
  <si>
    <t>4500</t>
  </si>
  <si>
    <t>2250106955</t>
  </si>
  <si>
    <t>Utenza IP Via Torino 192 MESE MAGGIO -CONG. APRILE</t>
  </si>
  <si>
    <t>4503</t>
  </si>
  <si>
    <t>2250106956</t>
  </si>
  <si>
    <t>Utenza IP Via Costa 87 MESE MAGGIO -CONG. APRILE</t>
  </si>
  <si>
    <t>4507</t>
  </si>
  <si>
    <t>2250106957</t>
  </si>
  <si>
    <t>Utenza EE Nuovo comando PM Via San Giovanni Bosco 31 MESE MAGGIO -CONG. APRILE</t>
  </si>
  <si>
    <t>4508</t>
  </si>
  <si>
    <t>2250106958</t>
  </si>
  <si>
    <t>SEDE DI FORNITURA EE MERCATO MESE MAGGIO 2025</t>
  </si>
  <si>
    <t>14986986818</t>
  </si>
  <si>
    <t>4512</t>
  </si>
  <si>
    <t>FA-00368</t>
  </si>
  <si>
    <t>06/06/2025</t>
  </si>
  <si>
    <t>Scissione dei pagamenti Art.17-ter DPR 633/72: NETTO A PAGARE EUR 175,5000 CONTRIBUTO CONAI ASSOLTO OVE DOVUTO.</t>
  </si>
  <si>
    <t>14860567522</t>
  </si>
  <si>
    <t>4121</t>
  </si>
  <si>
    <t>10/06/2025</t>
  </si>
  <si>
    <t>20/06/2025</t>
  </si>
  <si>
    <t>10/07/2025</t>
  </si>
  <si>
    <t>700</t>
  </si>
  <si>
    <t>29/05/2025</t>
  </si>
  <si>
    <t>FORNITURA VESTIARIO, CALZATURE DPI E MATERIALE PER AREA TECNICA E SERVIZIO OPERATORI TECNICI ESPERTI COMUNALI.</t>
  </si>
  <si>
    <t>B52F5B49D8</t>
  </si>
  <si>
    <t>14796668863</t>
  </si>
  <si>
    <t>3888</t>
  </si>
  <si>
    <t>31/05/2025</t>
  </si>
  <si>
    <t>25/10/2024</t>
  </si>
  <si>
    <t>2/E</t>
  </si>
  <si>
    <t>27/03/2024</t>
  </si>
  <si>
    <t>CIG : B0F3D4A3B7 contributo ambientale assolto Regolamento UE N.679/2016- Privacy - Disponibile in negozio</t>
  </si>
  <si>
    <t>B0F3D4A3B7</t>
  </si>
  <si>
    <t>11787722756</t>
  </si>
  <si>
    <t>2024</t>
  </si>
  <si>
    <t>2399</t>
  </si>
  <si>
    <t>29/03/2024</t>
  </si>
  <si>
    <t>26/04/2024</t>
  </si>
  <si>
    <t>31/12/2024</t>
  </si>
  <si>
    <t>300487</t>
  </si>
  <si>
    <t>31/05/2024</t>
  </si>
  <si>
    <t>ZE33A68A9D</t>
  </si>
  <si>
    <t>12237827054</t>
  </si>
  <si>
    <t>4116</t>
  </si>
  <si>
    <t>03/06/2024</t>
  </si>
  <si>
    <t>01/07/2024</t>
  </si>
  <si>
    <t>7X04235339</t>
  </si>
  <si>
    <t>12/12/2020</t>
  </si>
  <si>
    <t>1BIM 2021</t>
  </si>
  <si>
    <t>2557561619</t>
  </si>
  <si>
    <t>4231668644</t>
  </si>
  <si>
    <t>8400</t>
  </si>
  <si>
    <t>18/12/2020</t>
  </si>
  <si>
    <t>17/01/2021</t>
  </si>
  <si>
    <t>28/05/2025</t>
  </si>
  <si>
    <t>2025A000008399</t>
  </si>
  <si>
    <t>21/05/2025</t>
  </si>
  <si>
    <t>Wind Tre S.p.A. telefonia mobile mesi marzo-aprile 2025</t>
  </si>
  <si>
    <t>B573103355</t>
  </si>
  <si>
    <t>14746209375</t>
  </si>
  <si>
    <t>3673</t>
  </si>
  <si>
    <t>22/06/2025</t>
  </si>
  <si>
    <t>TOTALE FATTURE: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</si>
</sst>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AEBD7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64" fontId="38" fillId="0" borderId="0" applyFont="0" applyFill="0" applyBorder="0" applyAlignment="0" applyProtection="0"/>
    <xf numFmtId="0" fontId="7" fillId="7" borderId="1" applyNumberFormat="0" applyAlignment="0" applyProtection="0"/>
    <xf numFmtId="41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238">
    <xf numFmtId="0" fontId="0" fillId="0" borderId="0" xfId="0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/>
    <xf numFmtId="0" fontId="1" fillId="22" borderId="10" xfId="0" applyFont="1" applyFill="1" applyBorder="1" applyAlignment="1">
      <alignment horizontal="right" wrapText="1" shrinkToFit="1"/>
    </xf>
    <xf numFmtId="0" fontId="1" fillId="22" borderId="10" xfId="0" applyFont="1" applyFill="1" applyBorder="1" applyAlignment="1">
      <alignment horizontal="center"/>
    </xf>
    <xf numFmtId="0" fontId="17" fillId="0" borderId="0" xfId="32" applyFont="1" applyAlignment="1">
      <alignment horizontal="center" vertical="center"/>
    </xf>
    <xf numFmtId="0" fontId="20" fillId="0" borderId="11" xfId="32" applyFont="1" applyBorder="1" applyAlignment="1">
      <alignment horizontal="center" vertical="center"/>
    </xf>
    <xf numFmtId="0" fontId="20" fillId="0" borderId="0" xfId="32" applyFont="1" applyAlignment="1">
      <alignment horizontal="center" vertical="center"/>
    </xf>
    <xf numFmtId="49" fontId="20" fillId="0" borderId="0" xfId="32" applyNumberFormat="1" applyFont="1" applyAlignment="1">
      <alignment horizontal="center" vertical="center"/>
    </xf>
    <xf numFmtId="0" fontId="20" fillId="0" borderId="0" xfId="32" applyFont="1" applyAlignment="1">
      <alignment horizontal="left" vertical="center"/>
    </xf>
    <xf numFmtId="4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right" vertical="center"/>
    </xf>
    <xf numFmtId="3" fontId="20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center" vertical="center"/>
    </xf>
    <xf numFmtId="3" fontId="17" fillId="0" borderId="0" xfId="32" applyNumberFormat="1" applyFont="1" applyAlignment="1">
      <alignment horizontal="right" vertical="center"/>
    </xf>
    <xf numFmtId="0" fontId="17" fillId="0" borderId="12" xfId="32" applyFont="1" applyBorder="1" applyAlignment="1">
      <alignment horizontal="center" vertical="center"/>
    </xf>
    <xf numFmtId="0" fontId="17" fillId="0" borderId="13" xfId="32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Border="1" applyAlignment="1" applyProtection="1">
      <alignment horizontal="right" vertical="center"/>
      <protection locked="0"/>
    </xf>
    <xf numFmtId="0" fontId="2" fillId="0" borderId="0" xfId="32" applyAlignment="1">
      <alignment horizontal="center" vertical="center"/>
    </xf>
    <xf numFmtId="49" fontId="2" fillId="0" borderId="0" xfId="32" applyNumberFormat="1" applyAlignment="1">
      <alignment horizontal="center" vertical="center"/>
    </xf>
    <xf numFmtId="0" fontId="2" fillId="0" borderId="0" xfId="32" applyAlignment="1">
      <alignment horizontal="left" vertical="center"/>
    </xf>
    <xf numFmtId="4" fontId="2" fillId="0" borderId="0" xfId="32" applyNumberFormat="1" applyAlignment="1">
      <alignment horizontal="right" vertical="center"/>
    </xf>
    <xf numFmtId="49" fontId="2" fillId="0" borderId="0" xfId="32" applyNumberFormat="1" applyAlignment="1" applyProtection="1">
      <alignment horizontal="center" vertical="center"/>
      <protection locked="0"/>
    </xf>
    <xf numFmtId="3" fontId="2" fillId="0" borderId="0" xfId="32" applyNumberFormat="1" applyAlignment="1">
      <alignment horizontal="right" vertical="center"/>
    </xf>
    <xf numFmtId="3" fontId="2" fillId="0" borderId="0" xfId="32" applyNumberFormat="1" applyAlignment="1">
      <alignment horizontal="center" vertical="center"/>
    </xf>
    <xf numFmtId="0" fontId="21" fillId="0" borderId="0" xfId="32" applyFont="1" applyAlignment="1">
      <alignment horizontal="center" vertical="center"/>
    </xf>
    <xf numFmtId="49" fontId="21" fillId="0" borderId="0" xfId="32" applyNumberFormat="1" applyFont="1" applyAlignment="1">
      <alignment horizontal="center" vertical="center"/>
    </xf>
    <xf numFmtId="0" fontId="21" fillId="0" borderId="0" xfId="32" applyFont="1" applyAlignment="1">
      <alignment horizontal="left" vertical="center"/>
    </xf>
    <xf numFmtId="4" fontId="21" fillId="0" borderId="0" xfId="32" applyNumberFormat="1" applyFont="1" applyAlignment="1">
      <alignment horizontal="right" vertical="center"/>
    </xf>
    <xf numFmtId="0" fontId="21" fillId="0" borderId="0" xfId="37" applyFont="1" applyAlignment="1">
      <alignment horizontal="center" vertical="center" wrapText="1"/>
    </xf>
    <xf numFmtId="49" fontId="21" fillId="0" borderId="0" xfId="32" applyNumberFormat="1" applyFont="1" applyAlignment="1" applyProtection="1">
      <alignment horizontal="center" vertical="center"/>
      <protection locked="0"/>
    </xf>
    <xf numFmtId="3" fontId="21" fillId="0" borderId="0" xfId="32" applyNumberFormat="1" applyFont="1" applyAlignment="1">
      <alignment horizontal="right" vertical="center"/>
    </xf>
    <xf numFmtId="3" fontId="21" fillId="0" borderId="0" xfId="32" applyNumberFormat="1" applyFont="1" applyAlignment="1">
      <alignment horizontal="center" vertical="center"/>
    </xf>
    <xf numFmtId="0" fontId="21" fillId="16" borderId="14" xfId="37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Alignment="1">
      <alignment horizontal="center" vertical="center" wrapText="1"/>
    </xf>
    <xf numFmtId="0" fontId="17" fillId="0" borderId="14" xfId="32" applyFont="1" applyBorder="1" applyAlignment="1">
      <alignment horizontal="center" vertical="center"/>
    </xf>
    <xf numFmtId="3" fontId="21" fillId="0" borderId="0" xfId="32" applyNumberFormat="1" applyFont="1" applyAlignment="1" applyProtection="1">
      <alignment horizontal="center" vertical="center"/>
      <protection locked="0"/>
    </xf>
    <xf numFmtId="49" fontId="21" fillId="0" borderId="0" xfId="32" applyNumberFormat="1" applyFont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Border="1" applyAlignment="1">
      <alignment horizontal="center"/>
    </xf>
    <xf numFmtId="0" fontId="0" fillId="0" borderId="17" xfId="0" applyBorder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49" fontId="29" fillId="22" borderId="10" xfId="32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49" fontId="28" fillId="0" borderId="0" xfId="0" applyNumberFormat="1" applyFont="1" applyAlignment="1">
      <alignment horizontal="left"/>
    </xf>
    <xf numFmtId="0" fontId="28" fillId="0" borderId="0" xfId="0" applyFo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/>
    <xf numFmtId="0" fontId="28" fillId="0" borderId="0" xfId="0" applyFont="1" applyProtection="1">
      <protection locked="0"/>
    </xf>
    <xf numFmtId="49" fontId="28" fillId="0" borderId="0" xfId="0" applyNumberFormat="1" applyFont="1" applyProtection="1">
      <protection locked="0"/>
    </xf>
    <xf numFmtId="3" fontId="28" fillId="0" borderId="0" xfId="0" applyNumberFormat="1" applyFont="1" applyProtection="1">
      <protection locked="0"/>
    </xf>
    <xf numFmtId="3" fontId="2" fillId="0" borderId="18" xfId="32" applyNumberForma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4" fontId="21" fillId="0" borderId="19" xfId="32" applyNumberFormat="1" applyFont="1" applyBorder="1" applyAlignment="1">
      <alignment horizontal="right" vertical="center"/>
    </xf>
    <xf numFmtId="4" fontId="2" fillId="0" borderId="0" xfId="32" applyNumberFormat="1" applyAlignment="1">
      <alignment horizontal="center" vertical="center"/>
    </xf>
    <xf numFmtId="4" fontId="29" fillId="22" borderId="10" xfId="32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29" fillId="22" borderId="10" xfId="32" applyNumberFormat="1" applyFont="1" applyFill="1" applyBorder="1" applyAlignment="1">
      <alignment horizontal="center" vertical="center" wrapText="1" shrinkToFit="1"/>
    </xf>
    <xf numFmtId="49" fontId="21" fillId="22" borderId="15" xfId="32" applyNumberFormat="1" applyFont="1" applyFill="1" applyBorder="1" applyAlignment="1">
      <alignment horizontal="center" vertical="center" wrapText="1"/>
    </xf>
    <xf numFmtId="49" fontId="21" fillId="22" borderId="12" xfId="32" applyNumberFormat="1" applyFont="1" applyFill="1" applyBorder="1" applyAlignment="1">
      <alignment horizontal="center" vertical="center" wrapText="1"/>
    </xf>
    <xf numFmtId="3" fontId="21" fillId="22" borderId="15" xfId="32" applyNumberFormat="1" applyFont="1" applyFill="1" applyBorder="1" applyAlignment="1">
      <alignment horizontal="center" vertical="center" wrapText="1"/>
    </xf>
    <xf numFmtId="4" fontId="17" fillId="0" borderId="0" xfId="32" applyNumberFormat="1" applyFont="1" applyAlignment="1">
      <alignment horizontal="right" vertical="center"/>
    </xf>
    <xf numFmtId="4" fontId="21" fillId="6" borderId="15" xfId="32" applyNumberFormat="1" applyFont="1" applyFill="1" applyBorder="1" applyAlignment="1">
      <alignment horizontal="center" vertical="center" wrapText="1"/>
    </xf>
    <xf numFmtId="4" fontId="0" fillId="0" borderId="17" xfId="0" applyNumberFormat="1" applyBorder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0" applyNumberFormat="1"/>
    <xf numFmtId="0" fontId="0" fillId="0" borderId="20" xfId="0" applyBorder="1"/>
    <xf numFmtId="0" fontId="0" fillId="0" borderId="21" xfId="0" applyBorder="1"/>
    <xf numFmtId="4" fontId="20" fillId="0" borderId="0" xfId="32" applyNumberFormat="1" applyFont="1" applyAlignment="1">
      <alignment horizontal="center" vertical="center"/>
    </xf>
    <xf numFmtId="4" fontId="17" fillId="0" borderId="13" xfId="32" applyNumberFormat="1" applyFont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 wrapText="1"/>
    </xf>
    <xf numFmtId="4" fontId="26" fillId="16" borderId="14" xfId="37" applyNumberFormat="1" applyFont="1" applyFill="1" applyBorder="1" applyAlignment="1">
      <alignment horizontal="center" vertical="center" wrapText="1"/>
    </xf>
    <xf numFmtId="4" fontId="21" fillId="0" borderId="0" xfId="32" applyNumberFormat="1" applyFont="1" applyAlignment="1">
      <alignment horizontal="center" vertical="center"/>
    </xf>
    <xf numFmtId="49" fontId="21" fillId="25" borderId="15" xfId="37" applyNumberFormat="1" applyFont="1" applyFill="1" applyBorder="1" applyAlignment="1">
      <alignment horizontal="center" vertical="center"/>
    </xf>
    <xf numFmtId="49" fontId="21" fillId="25" borderId="15" xfId="32" applyNumberFormat="1" applyFont="1" applyFill="1" applyBorder="1" applyAlignment="1">
      <alignment horizontal="center" vertical="center" wrapText="1"/>
    </xf>
    <xf numFmtId="14" fontId="2" fillId="0" borderId="21" xfId="32" applyNumberFormat="1" applyBorder="1" applyAlignment="1">
      <alignment horizontal="center" vertical="center"/>
    </xf>
    <xf numFmtId="0" fontId="0" fillId="0" borderId="13" xfId="0" applyBorder="1"/>
    <xf numFmtId="0" fontId="17" fillId="0" borderId="22" xfId="32" applyFont="1" applyBorder="1" applyAlignment="1">
      <alignment horizontal="center" vertical="center"/>
    </xf>
    <xf numFmtId="0" fontId="30" fillId="0" borderId="0" xfId="32" applyFont="1" applyAlignment="1">
      <alignment horizontal="left" vertical="center"/>
    </xf>
    <xf numFmtId="0" fontId="31" fillId="0" borderId="0" xfId="32" applyFont="1" applyAlignment="1">
      <alignment horizontal="left" vertical="center"/>
    </xf>
    <xf numFmtId="49" fontId="31" fillId="0" borderId="0" xfId="32" applyNumberFormat="1" applyFont="1" applyAlignment="1">
      <alignment horizontal="left" vertical="center"/>
    </xf>
    <xf numFmtId="4" fontId="31" fillId="0" borderId="0" xfId="32" applyNumberFormat="1" applyFont="1" applyAlignment="1">
      <alignment horizontal="left" vertical="center"/>
    </xf>
    <xf numFmtId="0" fontId="31" fillId="0" borderId="0" xfId="32" applyFont="1" applyAlignment="1">
      <alignment horizontal="left" vertical="center" indent="1"/>
    </xf>
    <xf numFmtId="0" fontId="31" fillId="0" borderId="0" xfId="32" quotePrefix="1" applyFont="1" applyAlignment="1">
      <alignment horizontal="left" vertical="center"/>
    </xf>
    <xf numFmtId="0" fontId="17" fillId="0" borderId="23" xfId="32" applyFont="1" applyBorder="1" applyAlignment="1">
      <alignment horizontal="center" vertical="center"/>
    </xf>
    <xf numFmtId="0" fontId="0" fillId="0" borderId="24" xfId="0" applyBorder="1"/>
    <xf numFmtId="0" fontId="0" fillId="0" borderId="14" xfId="0" applyBorder="1" applyAlignment="1">
      <alignment horizontal="center" vertical="center"/>
    </xf>
    <xf numFmtId="4" fontId="1" fillId="0" borderId="14" xfId="0" applyNumberFormat="1" applyFont="1" applyBorder="1" applyAlignment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Font="1" applyBorder="1" applyAlignment="1">
      <alignment horizontal="center" vertical="center"/>
    </xf>
    <xf numFmtId="49" fontId="17" fillId="0" borderId="0" xfId="32" applyNumberFormat="1" applyFont="1" applyAlignment="1">
      <alignment horizontal="center" vertical="center"/>
    </xf>
    <xf numFmtId="4" fontId="0" fillId="0" borderId="14" xfId="0" applyNumberFormat="1" applyBorder="1" applyAlignment="1">
      <alignment horizontal="right" vertical="center"/>
    </xf>
    <xf numFmtId="4" fontId="0" fillId="0" borderId="21" xfId="0" applyNumberFormat="1" applyBorder="1" applyAlignment="1">
      <alignment horizontal="right" vertical="center"/>
    </xf>
    <xf numFmtId="0" fontId="17" fillId="0" borderId="0" xfId="32" applyFont="1" applyAlignment="1">
      <alignment horizontal="left" vertical="center"/>
    </xf>
    <xf numFmtId="4" fontId="0" fillId="0" borderId="0" xfId="0" applyNumberFormat="1" applyAlignment="1">
      <alignment vertical="center"/>
    </xf>
    <xf numFmtId="0" fontId="26" fillId="0" borderId="0" xfId="32" applyFont="1" applyAlignment="1">
      <alignment horizontal="left" vertical="center" wrapText="1"/>
    </xf>
    <xf numFmtId="4" fontId="17" fillId="0" borderId="0" xfId="32" applyNumberFormat="1" applyFont="1" applyAlignment="1">
      <alignment horizontal="center" vertical="center"/>
    </xf>
    <xf numFmtId="4" fontId="33" fillId="26" borderId="14" xfId="0" applyNumberFormat="1" applyFont="1" applyFill="1" applyBorder="1" applyAlignment="1">
      <alignment horizontal="center" vertical="center"/>
    </xf>
    <xf numFmtId="0" fontId="17" fillId="0" borderId="24" xfId="32" applyFont="1" applyBorder="1" applyAlignment="1">
      <alignment vertical="center"/>
    </xf>
    <xf numFmtId="0" fontId="17" fillId="27" borderId="14" xfId="32" applyFont="1" applyFill="1" applyBorder="1" applyAlignment="1">
      <alignment horizontal="center" vertical="center"/>
    </xf>
    <xf numFmtId="0" fontId="20" fillId="0" borderId="24" xfId="32" applyFont="1" applyBorder="1" applyAlignment="1">
      <alignment horizontal="center" vertical="center"/>
    </xf>
    <xf numFmtId="0" fontId="2" fillId="0" borderId="0" xfId="32" quotePrefix="1" applyAlignment="1">
      <alignment horizontal="center" vertical="center"/>
    </xf>
    <xf numFmtId="0" fontId="21" fillId="16" borderId="14" xfId="37" applyFont="1" applyFill="1" applyBorder="1" applyAlignment="1">
      <alignment horizontal="center" vertical="center" wrapText="1"/>
    </xf>
    <xf numFmtId="49" fontId="21" fillId="16" borderId="14" xfId="37" applyNumberFormat="1" applyFont="1" applyFill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right" vertical="center"/>
    </xf>
    <xf numFmtId="4" fontId="0" fillId="0" borderId="13" xfId="0" applyNumberFormat="1" applyBorder="1" applyAlignment="1">
      <alignment horizontal="right" vertical="center"/>
    </xf>
    <xf numFmtId="0" fontId="2" fillId="0" borderId="13" xfId="32" applyBorder="1" applyAlignment="1">
      <alignment horizontal="left" vertical="center"/>
    </xf>
    <xf numFmtId="0" fontId="17" fillId="0" borderId="15" xfId="32" applyFont="1" applyBorder="1" applyAlignment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ill="1" applyBorder="1" applyAlignment="1">
      <alignment horizontal="right" vertical="center"/>
    </xf>
    <xf numFmtId="0" fontId="0" fillId="28" borderId="20" xfId="0" applyFill="1" applyBorder="1"/>
    <xf numFmtId="0" fontId="17" fillId="0" borderId="25" xfId="32" applyFont="1" applyBorder="1" applyAlignment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Font="1" applyBorder="1" applyAlignment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>
      <alignment horizontal="center" vertical="center" wrapText="1"/>
    </xf>
    <xf numFmtId="0" fontId="32" fillId="0" borderId="0" xfId="32" applyFont="1" applyAlignment="1">
      <alignment horizontal="left" vertical="center"/>
    </xf>
    <xf numFmtId="3" fontId="21" fillId="6" borderId="15" xfId="32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0" fontId="2" fillId="0" borderId="0" xfId="32" applyAlignment="1">
      <alignment horizontal="right" vertical="center"/>
    </xf>
    <xf numFmtId="0" fontId="17" fillId="0" borderId="0" xfId="32" applyFont="1" applyAlignment="1">
      <alignment horizontal="right" vertical="center"/>
    </xf>
    <xf numFmtId="4" fontId="1" fillId="30" borderId="21" xfId="0" applyNumberFormat="1" applyFont="1" applyFill="1" applyBorder="1"/>
    <xf numFmtId="1" fontId="1" fillId="30" borderId="21" xfId="0" applyNumberFormat="1" applyFont="1" applyFill="1" applyBorder="1"/>
    <xf numFmtId="1" fontId="1" fillId="30" borderId="14" xfId="0" applyNumberFormat="1" applyFont="1" applyFill="1" applyBorder="1"/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Border="1" applyAlignment="1">
      <alignment horizontal="center" vertical="center"/>
    </xf>
    <xf numFmtId="0" fontId="25" fillId="0" borderId="28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0" fillId="17" borderId="22" xfId="32" applyFont="1" applyFill="1" applyBorder="1" applyAlignment="1">
      <alignment horizontal="center" vertical="center"/>
    </xf>
    <xf numFmtId="0" fontId="2" fillId="0" borderId="20" xfId="32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0" fontId="17" fillId="0" borderId="22" xfId="32" applyFont="1" applyBorder="1" applyAlignment="1">
      <alignment horizontal="center" vertical="center"/>
    </xf>
    <xf numFmtId="0" fontId="17" fillId="0" borderId="20" xfId="32" applyFont="1" applyBorder="1" applyAlignment="1">
      <alignment horizontal="center" vertical="center"/>
    </xf>
    <xf numFmtId="0" fontId="17" fillId="0" borderId="21" xfId="32" applyFont="1" applyBorder="1" applyAlignment="1">
      <alignment horizontal="center" vertical="center"/>
    </xf>
    <xf numFmtId="14" fontId="2" fillId="0" borderId="22" xfId="32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49" fontId="24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0" fillId="0" borderId="28" xfId="0" applyBorder="1"/>
    <xf numFmtId="0" fontId="0" fillId="0" borderId="29" xfId="0" applyBorder="1"/>
    <xf numFmtId="14" fontId="2" fillId="0" borderId="16" xfId="32" applyNumberFormat="1" applyBorder="1" applyAlignment="1">
      <alignment horizontal="center" vertical="center"/>
    </xf>
    <xf numFmtId="0" fontId="2" fillId="0" borderId="0" xfId="32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6" fillId="0" borderId="11" xfId="32" applyFont="1" applyBorder="1" applyAlignment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0" fillId="0" borderId="21" xfId="0" applyBorder="1" applyAlignment="1">
      <alignment vertical="center"/>
    </xf>
    <xf numFmtId="0" fontId="20" fillId="17" borderId="11" xfId="32" applyFont="1" applyFill="1" applyBorder="1" applyAlignment="1">
      <alignment horizontal="center" vertical="center"/>
    </xf>
    <xf numFmtId="0" fontId="0" fillId="0" borderId="0" xfId="0"/>
    <xf numFmtId="0" fontId="0" fillId="0" borderId="20" xfId="0" applyBorder="1"/>
    <xf numFmtId="0" fontId="0" fillId="0" borderId="21" xfId="0" applyBorder="1"/>
    <xf numFmtId="0" fontId="0" fillId="0" borderId="20" xfId="0" applyBorder="1" applyAlignment="1">
      <alignment vertical="center"/>
    </xf>
    <xf numFmtId="14" fontId="17" fillId="0" borderId="27" xfId="32" applyNumberFormat="1" applyFont="1" applyBorder="1" applyAlignment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11" xfId="32" applyFont="1" applyBorder="1" applyAlignment="1">
      <alignment horizontal="left" vertical="center" wrapText="1"/>
    </xf>
    <xf numFmtId="0" fontId="31" fillId="0" borderId="0" xfId="32" applyFont="1" applyAlignment="1">
      <alignment horizontal="left" vertical="center" wrapText="1"/>
    </xf>
    <xf numFmtId="49" fontId="31" fillId="0" borderId="11" xfId="32" quotePrefix="1" applyNumberFormat="1" applyFont="1" applyBorder="1" applyAlignment="1">
      <alignment horizontal="left" vertical="center" wrapText="1"/>
    </xf>
    <xf numFmtId="49" fontId="31" fillId="0" borderId="0" xfId="32" applyNumberFormat="1" applyFont="1" applyAlignment="1">
      <alignment horizontal="left" vertical="center" wrapText="1"/>
    </xf>
    <xf numFmtId="0" fontId="17" fillId="29" borderId="22" xfId="32" applyFont="1" applyFill="1" applyBorder="1" applyAlignment="1">
      <alignment horizontal="left" vertical="center"/>
    </xf>
    <xf numFmtId="0" fontId="0" fillId="29" borderId="20" xfId="0" applyFill="1" applyBorder="1" applyAlignment="1">
      <alignment horizontal="left"/>
    </xf>
    <xf numFmtId="0" fontId="2" fillId="27" borderId="22" xfId="32" applyFill="1" applyBorder="1" applyAlignment="1">
      <alignment horizontal="center" vertical="center"/>
    </xf>
    <xf numFmtId="0" fontId="2" fillId="27" borderId="21" xfId="32" applyFill="1" applyBorder="1" applyAlignment="1">
      <alignment horizontal="center" vertical="center"/>
    </xf>
    <xf numFmtId="0" fontId="30" fillId="0" borderId="0" xfId="32" applyFont="1" applyAlignment="1">
      <alignment vertical="center"/>
    </xf>
    <xf numFmtId="0" fontId="35" fillId="0" borderId="0" xfId="0" applyFont="1"/>
    <xf numFmtId="0" fontId="20" fillId="17" borderId="31" xfId="32" applyFont="1" applyFill="1" applyBorder="1" applyAlignment="1">
      <alignment horizontal="center" vertical="center"/>
    </xf>
    <xf numFmtId="0" fontId="0" fillId="0" borderId="19" xfId="0" applyBorder="1"/>
    <xf numFmtId="0" fontId="0" fillId="0" borderId="32" xfId="0" applyBorder="1"/>
    <xf numFmtId="0" fontId="17" fillId="27" borderId="22" xfId="32" applyFont="1" applyFill="1" applyBorder="1" applyAlignment="1">
      <alignment horizontal="left" vertical="center"/>
    </xf>
    <xf numFmtId="0" fontId="0" fillId="27" borderId="21" xfId="0" applyFill="1" applyBorder="1" applyAlignment="1">
      <alignment horizontal="left"/>
    </xf>
    <xf numFmtId="0" fontId="2" fillId="0" borderId="22" xfId="32" applyBorder="1" applyAlignment="1">
      <alignment horizontal="left" vertical="center"/>
    </xf>
    <xf numFmtId="0" fontId="0" fillId="0" borderId="21" xfId="0" applyBorder="1" applyAlignment="1">
      <alignment horizontal="left"/>
    </xf>
    <xf numFmtId="0" fontId="0" fillId="0" borderId="20" xfId="0" applyBorder="1" applyAlignment="1">
      <alignment horizontal="left"/>
    </xf>
    <xf numFmtId="0" fontId="17" fillId="24" borderId="22" xfId="32" applyFont="1" applyFill="1" applyBorder="1" applyAlignment="1">
      <alignment horizontal="center" vertical="center"/>
    </xf>
    <xf numFmtId="0" fontId="0" fillId="24" borderId="20" xfId="0" applyFill="1" applyBorder="1"/>
    <xf numFmtId="0" fontId="0" fillId="24" borderId="21" xfId="0" applyFill="1" applyBorder="1"/>
    <xf numFmtId="0" fontId="2" fillId="0" borderId="21" xfId="32" applyBorder="1" applyAlignment="1">
      <alignment horizontal="left" vertical="center"/>
    </xf>
    <xf numFmtId="0" fontId="0" fillId="29" borderId="21" xfId="0" applyFill="1" applyBorder="1" applyAlignment="1">
      <alignment horizontal="left"/>
    </xf>
    <xf numFmtId="0" fontId="31" fillId="0" borderId="0" xfId="32" quotePrefix="1" applyFont="1" applyAlignment="1">
      <alignment horizontal="left" vertical="center"/>
    </xf>
    <xf numFmtId="0" fontId="31" fillId="0" borderId="0" xfId="32" applyFont="1" applyAlignment="1">
      <alignment horizontal="left" vertical="top" wrapText="1"/>
    </xf>
    <xf numFmtId="0" fontId="31" fillId="0" borderId="0" xfId="32" quotePrefix="1" applyFont="1" applyAlignment="1">
      <alignment horizontal="left" vertical="top" wrapText="1"/>
    </xf>
    <xf numFmtId="0" fontId="0" fillId="27" borderId="20" xfId="0" applyFill="1" applyBorder="1" applyAlignment="1">
      <alignment horizontal="left"/>
    </xf>
    <xf numFmtId="0" fontId="17" fillId="0" borderId="19" xfId="32" applyFont="1" applyBorder="1" applyAlignment="1">
      <alignment horizontal="center" vertical="center"/>
    </xf>
    <xf numFmtId="0" fontId="17" fillId="0" borderId="32" xfId="32" applyFont="1" applyBorder="1" applyAlignment="1">
      <alignment horizontal="center" vertical="center"/>
    </xf>
    <xf numFmtId="0" fontId="17" fillId="22" borderId="20" xfId="32" applyFont="1" applyFill="1" applyBorder="1" applyAlignment="1">
      <alignment horizontal="left" vertical="center"/>
    </xf>
    <xf numFmtId="0" fontId="17" fillId="22" borderId="21" xfId="32" applyFont="1" applyFill="1" applyBorder="1" applyAlignment="1">
      <alignment horizontal="left" vertical="center"/>
    </xf>
    <xf numFmtId="0" fontId="17" fillId="28" borderId="20" xfId="32" applyFont="1" applyFill="1" applyBorder="1" applyAlignment="1">
      <alignment horizontal="left" vertical="center"/>
    </xf>
    <xf numFmtId="0" fontId="17" fillId="28" borderId="21" xfId="32" applyFont="1" applyFill="1" applyBorder="1" applyAlignment="1">
      <alignment horizontal="left" vertical="center"/>
    </xf>
    <xf numFmtId="0" fontId="17" fillId="28" borderId="13" xfId="32" applyFont="1" applyFill="1" applyBorder="1" applyAlignment="1">
      <alignment horizontal="left" vertical="center"/>
    </xf>
    <xf numFmtId="0" fontId="17" fillId="28" borderId="23" xfId="32" applyFont="1" applyFill="1" applyBorder="1" applyAlignment="1">
      <alignment horizontal="left" vertical="center"/>
    </xf>
    <xf numFmtId="0" fontId="2" fillId="28" borderId="22" xfId="32" applyFill="1" applyBorder="1" applyAlignment="1">
      <alignment horizontal="left" vertical="center"/>
    </xf>
    <xf numFmtId="0" fontId="2" fillId="28" borderId="20" xfId="32" applyFill="1" applyBorder="1" applyAlignment="1">
      <alignment horizontal="left" vertical="center"/>
    </xf>
    <xf numFmtId="0" fontId="2" fillId="28" borderId="21" xfId="32" applyFill="1" applyBorder="1" applyAlignment="1">
      <alignment horizontal="left" vertical="center"/>
    </xf>
    <xf numFmtId="4" fontId="17" fillId="6" borderId="22" xfId="32" applyNumberFormat="1" applyFont="1" applyFill="1" applyBorder="1" applyAlignment="1">
      <alignment horizontal="center" vertical="center" wrapText="1"/>
    </xf>
    <xf numFmtId="4" fontId="17" fillId="6" borderId="20" xfId="32" applyNumberFormat="1" applyFont="1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Font="1" applyFill="1" applyBorder="1" applyAlignment="1">
      <alignment horizontal="center" vertical="center"/>
    </xf>
    <xf numFmtId="0" fontId="17" fillId="0" borderId="0" xfId="32" applyFont="1" applyAlignment="1">
      <alignment horizontal="left" vertical="center"/>
    </xf>
    <xf numFmtId="0" fontId="17" fillId="0" borderId="31" xfId="32" applyFont="1" applyBorder="1" applyAlignment="1">
      <alignment horizontal="center" vertical="center"/>
    </xf>
    <xf numFmtId="0" fontId="17" fillId="0" borderId="11" xfId="32" applyFont="1" applyBorder="1" applyAlignment="1">
      <alignment horizontal="center" vertical="center"/>
    </xf>
    <xf numFmtId="0" fontId="0" fillId="0" borderId="24" xfId="0" applyBorder="1"/>
    <xf numFmtId="0" fontId="17" fillId="0" borderId="12" xfId="32" applyFont="1" applyBorder="1" applyAlignment="1">
      <alignment horizontal="center" vertical="center"/>
    </xf>
    <xf numFmtId="0" fontId="0" fillId="0" borderId="23" xfId="0" applyBorder="1"/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 xr:uid="{6CDD4300-0810-4F87-942D-28AC89003F36}"/>
    <cellStyle name="Input" xfId="29" builtinId="20" customBuiltin="1"/>
    <cellStyle name="Migliaia [0] 2" xfId="30" xr:uid="{01BA3080-9ADA-406E-ACC6-0858C82BE301}"/>
    <cellStyle name="Neutrale" xfId="31" builtinId="28" customBuiltin="1"/>
    <cellStyle name="Normale" xfId="0" builtinId="0"/>
    <cellStyle name="Normale 2" xfId="32" xr:uid="{676FA1D0-B77F-487C-8227-5C2A088EACB9}"/>
    <cellStyle name="Normale 2 2" xfId="33" xr:uid="{CC73E7FA-FE5C-498B-9D69-0206A030FDE8}"/>
    <cellStyle name="Normale 3" xfId="34" xr:uid="{CBA523BE-22A7-44DD-A446-389AE3FB7BA0}"/>
    <cellStyle name="Normale 4" xfId="35" xr:uid="{1113D9D3-69EB-4635-B873-51EB33E1F3D5}"/>
    <cellStyle name="Normale 5" xfId="36" xr:uid="{FC81FDF9-D476-4EC9-BDA6-0E38EB4F3149}"/>
    <cellStyle name="Normale_Foglio1" xfId="37" xr:uid="{A0697F4E-3807-45E0-89F3-A0425B36C06E}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1DA0A-EFA9-41B6-8D1C-A73B9877EC3E}">
  <sheetPr codeName="Foglio1"/>
  <dimension ref="A1:L6"/>
  <sheetViews>
    <sheetView showGridLines="0" zoomScaleNormal="100" workbookViewId="0">
      <selection sqref="A1:L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1" width="13.7265625" style="7" customWidth="1"/>
    <col min="12" max="12" width="15.7265625" style="1" customWidth="1"/>
  </cols>
  <sheetData>
    <row r="1" spans="1:12" ht="23.15" customHeight="1" x14ac:dyDescent="0.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8"/>
    </row>
    <row r="2" spans="1:12" s="56" customFormat="1" ht="23.15" customHeight="1" x14ac:dyDescent="0.25">
      <c r="A2" s="159" t="s">
        <v>0</v>
      </c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1"/>
    </row>
    <row r="3" spans="1:12" ht="25" customHeight="1" x14ac:dyDescent="0.3">
      <c r="A3" s="8" t="s">
        <v>3</v>
      </c>
      <c r="B3" s="8" t="s">
        <v>4</v>
      </c>
      <c r="C3" s="9" t="s">
        <v>1</v>
      </c>
      <c r="D3" s="9" t="s">
        <v>5</v>
      </c>
      <c r="E3" s="55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5">
      <c r="F4" s="5"/>
    </row>
    <row r="6" spans="1:12" ht="13" x14ac:dyDescent="0.3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 xr:uid="{E1B74200-739C-480B-96B6-A3CE2CFEE63D}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7A856-2877-4766-91D8-A8C40C3ABA0F}">
  <sheetPr codeName="Foglio2"/>
  <dimension ref="A1:AH14"/>
  <sheetViews>
    <sheetView showGridLines="0" zoomScaleNormal="100" workbookViewId="0">
      <selection sqref="A1:AH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7" width="12.1796875" style="33" customWidth="1"/>
    <col min="8" max="8" width="14.81640625" style="30" customWidth="1"/>
    <col min="9" max="9" width="5.7265625" style="30" bestFit="1" customWidth="1"/>
    <col min="10" max="10" width="8.26953125" style="30" bestFit="1" customWidth="1"/>
    <col min="11" max="11" width="10.7265625" style="31" bestFit="1" customWidth="1"/>
    <col min="12" max="12" width="25.54296875" style="32" customWidth="1"/>
    <col min="13" max="13" width="16.7265625" style="31" customWidth="1"/>
    <col min="14" max="14" width="19.26953125" style="31" customWidth="1"/>
    <col min="15" max="15" width="7" style="30" hidden="1" customWidth="1"/>
    <col min="16" max="16" width="22.26953125" style="32" hidden="1" customWidth="1"/>
    <col min="17" max="20" width="0" style="30" hidden="1" customWidth="1"/>
    <col min="21" max="21" width="5.7265625" style="30" hidden="1" customWidth="1"/>
    <col min="22" max="22" width="8.26953125" style="30" hidden="1" customWidth="1"/>
    <col min="23" max="23" width="3.26953125" style="30" hidden="1" customWidth="1"/>
    <col min="24" max="24" width="13.7265625" style="30" customWidth="1"/>
    <col min="25" max="25" width="8.26953125" style="30" bestFit="1" customWidth="1"/>
    <col min="26" max="26" width="12.81640625" style="31" customWidth="1"/>
    <col min="27" max="27" width="17.7265625" style="34" customWidth="1"/>
    <col min="28" max="28" width="14.1796875" style="34" bestFit="1" customWidth="1"/>
    <col min="29" max="29" width="11.7265625" style="35" customWidth="1"/>
    <col min="30" max="30" width="3" style="36" bestFit="1" customWidth="1"/>
    <col min="31" max="31" width="11.7265625" style="36" customWidth="1"/>
    <col min="32" max="32" width="8.7265625" style="36" customWidth="1"/>
    <col min="33" max="33" width="11.7265625" style="36" customWidth="1"/>
    <col min="34" max="34" width="10.26953125" style="35" bestFit="1" customWidth="1"/>
    <col min="35" max="16384" width="9.1796875" style="30"/>
  </cols>
  <sheetData>
    <row r="1" spans="1:34" s="14" customFormat="1" ht="23.15" customHeight="1" x14ac:dyDescent="0.25">
      <c r="A1" s="162" t="s">
        <v>12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4"/>
    </row>
    <row r="2" spans="1:34" s="14" customFormat="1" ht="15" customHeight="1" x14ac:dyDescent="0.25">
      <c r="A2" s="15"/>
      <c r="B2" s="16"/>
      <c r="C2" s="17"/>
      <c r="D2" s="18"/>
      <c r="E2" s="17"/>
      <c r="F2" s="18"/>
      <c r="G2" s="19"/>
      <c r="H2" s="16"/>
      <c r="I2" s="16"/>
      <c r="J2" s="16"/>
      <c r="K2" s="17"/>
      <c r="L2" s="18"/>
      <c r="M2" s="17"/>
      <c r="N2" s="17"/>
      <c r="O2" s="16"/>
      <c r="P2" s="18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20"/>
      <c r="AD2" s="21"/>
      <c r="AE2" s="22"/>
      <c r="AF2" s="22"/>
      <c r="AG2" s="22"/>
      <c r="AH2" s="23"/>
    </row>
    <row r="3" spans="1:34" s="14" customFormat="1" ht="23.15" customHeight="1" x14ac:dyDescent="0.25">
      <c r="A3" s="165" t="s">
        <v>55</v>
      </c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4"/>
    </row>
    <row r="4" spans="1:34" s="14" customFormat="1" ht="15" customHeight="1" x14ac:dyDescent="0.25">
      <c r="A4" s="24"/>
      <c r="B4" s="25"/>
      <c r="C4" s="26"/>
      <c r="D4" s="27"/>
      <c r="E4" s="26"/>
      <c r="F4" s="27"/>
      <c r="G4" s="28"/>
      <c r="H4" s="25"/>
      <c r="I4" s="25"/>
      <c r="J4" s="25"/>
      <c r="K4" s="26"/>
      <c r="L4" s="27"/>
      <c r="M4" s="26"/>
      <c r="N4" s="26"/>
      <c r="O4" s="25"/>
      <c r="P4" s="27"/>
      <c r="Q4" s="25"/>
      <c r="R4" s="25"/>
      <c r="S4" s="25"/>
      <c r="T4" s="25"/>
      <c r="U4" s="25"/>
      <c r="V4" s="25"/>
      <c r="W4" s="25"/>
      <c r="X4" s="25"/>
      <c r="Y4" s="25"/>
      <c r="Z4" s="26"/>
      <c r="AA4" s="168" t="s">
        <v>13</v>
      </c>
      <c r="AB4" s="163"/>
      <c r="AC4" s="163"/>
      <c r="AD4" s="163"/>
      <c r="AE4" s="163"/>
      <c r="AF4" s="163"/>
      <c r="AG4" s="169"/>
      <c r="AH4" s="29">
        <v>30</v>
      </c>
    </row>
    <row r="5" spans="1:34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7"/>
      <c r="I5" s="165" t="s">
        <v>16</v>
      </c>
      <c r="J5" s="166"/>
      <c r="K5" s="167"/>
      <c r="L5" s="165" t="s">
        <v>1</v>
      </c>
      <c r="M5" s="166"/>
      <c r="N5" s="166"/>
      <c r="O5" s="165" t="s">
        <v>17</v>
      </c>
      <c r="P5" s="167"/>
      <c r="Q5" s="165" t="s">
        <v>18</v>
      </c>
      <c r="R5" s="166"/>
      <c r="S5" s="166"/>
      <c r="T5" s="167"/>
      <c r="U5" s="165" t="s">
        <v>19</v>
      </c>
      <c r="V5" s="166"/>
      <c r="W5" s="166"/>
      <c r="X5" s="52" t="s">
        <v>47</v>
      </c>
      <c r="Y5" s="165" t="s">
        <v>20</v>
      </c>
      <c r="Z5" s="167"/>
      <c r="AA5" s="165" t="s">
        <v>41</v>
      </c>
      <c r="AB5" s="170"/>
      <c r="AC5" s="170"/>
      <c r="AD5" s="170"/>
      <c r="AE5" s="170"/>
      <c r="AF5" s="170"/>
      <c r="AG5" s="170"/>
      <c r="AH5" s="171"/>
    </row>
    <row r="6" spans="1:34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48" t="s">
        <v>27</v>
      </c>
      <c r="H6" s="45" t="s">
        <v>28</v>
      </c>
      <c r="I6" s="45" t="s">
        <v>21</v>
      </c>
      <c r="J6" s="45" t="s">
        <v>24</v>
      </c>
      <c r="K6" s="46" t="s">
        <v>29</v>
      </c>
      <c r="L6" s="45" t="s">
        <v>30</v>
      </c>
      <c r="M6" s="47" t="s">
        <v>31</v>
      </c>
      <c r="N6" s="47" t="s">
        <v>32</v>
      </c>
      <c r="O6" s="45" t="s">
        <v>33</v>
      </c>
      <c r="P6" s="45" t="s">
        <v>26</v>
      </c>
      <c r="Q6" s="45" t="s">
        <v>33</v>
      </c>
      <c r="R6" s="45" t="s">
        <v>34</v>
      </c>
      <c r="S6" s="45" t="s">
        <v>35</v>
      </c>
      <c r="T6" s="45" t="s">
        <v>36</v>
      </c>
      <c r="U6" s="45" t="s">
        <v>21</v>
      </c>
      <c r="V6" s="45" t="s">
        <v>24</v>
      </c>
      <c r="W6" s="45" t="s">
        <v>37</v>
      </c>
      <c r="X6" s="45" t="s">
        <v>25</v>
      </c>
      <c r="Y6" s="45" t="s">
        <v>24</v>
      </c>
      <c r="Z6" s="46" t="s">
        <v>38</v>
      </c>
      <c r="AA6" s="49" t="s">
        <v>45</v>
      </c>
      <c r="AB6" s="49" t="s">
        <v>39</v>
      </c>
      <c r="AC6" s="49" t="s">
        <v>42</v>
      </c>
      <c r="AD6" s="49" t="s">
        <v>40</v>
      </c>
      <c r="AE6" s="49" t="s">
        <v>43</v>
      </c>
      <c r="AF6" s="49" t="s">
        <v>44</v>
      </c>
      <c r="AG6" s="57" t="s">
        <v>48</v>
      </c>
      <c r="AH6" s="50" t="s">
        <v>46</v>
      </c>
    </row>
    <row r="7" spans="1:34" x14ac:dyDescent="0.25">
      <c r="A7" s="37"/>
      <c r="B7" s="37"/>
      <c r="C7" s="38"/>
      <c r="D7" s="54"/>
      <c r="E7" s="38"/>
      <c r="F7" s="39"/>
      <c r="G7" s="40"/>
      <c r="H7" s="37"/>
      <c r="I7" s="37"/>
      <c r="J7" s="37"/>
      <c r="K7" s="38"/>
      <c r="L7" s="39"/>
      <c r="M7" s="38"/>
      <c r="N7" s="38"/>
      <c r="O7" s="37"/>
      <c r="P7" s="39"/>
      <c r="Q7" s="37"/>
      <c r="R7" s="37"/>
      <c r="S7" s="37"/>
      <c r="T7" s="37"/>
      <c r="U7" s="41"/>
      <c r="V7" s="41"/>
      <c r="W7" s="41"/>
      <c r="X7" s="51"/>
      <c r="Y7" s="37"/>
      <c r="Z7" s="38"/>
      <c r="AA7" s="42"/>
      <c r="AB7" s="42"/>
      <c r="AC7" s="43"/>
      <c r="AD7" s="44"/>
      <c r="AE7" s="53"/>
      <c r="AF7" s="44"/>
      <c r="AG7" s="53"/>
      <c r="AH7" s="43"/>
    </row>
    <row r="8" spans="1:34" x14ac:dyDescent="0.25">
      <c r="C8" s="30"/>
      <c r="D8" s="30"/>
      <c r="E8" s="30"/>
      <c r="F8" s="30"/>
      <c r="G8" s="30"/>
      <c r="K8" s="30"/>
      <c r="L8" s="30"/>
      <c r="M8" s="30"/>
      <c r="N8" s="30"/>
      <c r="P8" s="30"/>
      <c r="Z8" s="30"/>
      <c r="AA8" s="30"/>
      <c r="AB8" s="30"/>
      <c r="AC8" s="30"/>
      <c r="AD8" s="30"/>
      <c r="AE8" s="30"/>
      <c r="AF8" s="30"/>
      <c r="AG8" s="30"/>
      <c r="AH8" s="30"/>
    </row>
    <row r="9" spans="1:34" x14ac:dyDescent="0.25">
      <c r="C9" s="30"/>
      <c r="D9" s="30"/>
      <c r="E9" s="30"/>
      <c r="F9" s="30"/>
      <c r="G9" s="30"/>
      <c r="K9" s="30"/>
      <c r="L9" s="30"/>
      <c r="M9" s="30"/>
      <c r="N9" s="30"/>
      <c r="P9" s="30"/>
      <c r="Z9" s="30"/>
      <c r="AA9" s="30"/>
      <c r="AB9" s="30"/>
      <c r="AC9" s="30"/>
      <c r="AD9" s="30"/>
      <c r="AE9" s="30"/>
      <c r="AF9" s="30"/>
      <c r="AG9" s="30"/>
      <c r="AH9" s="30"/>
    </row>
    <row r="10" spans="1:34" x14ac:dyDescent="0.25">
      <c r="C10" s="30"/>
      <c r="D10" s="30"/>
      <c r="E10" s="30"/>
      <c r="F10" s="30"/>
      <c r="G10" s="30"/>
      <c r="K10" s="30"/>
      <c r="L10" s="30"/>
      <c r="M10" s="30"/>
      <c r="N10" s="30"/>
      <c r="P10" s="30"/>
      <c r="Z10" s="30"/>
      <c r="AA10" s="30"/>
      <c r="AB10" s="30"/>
      <c r="AC10" s="30"/>
      <c r="AD10" s="30"/>
      <c r="AE10" s="30"/>
      <c r="AF10" s="30"/>
      <c r="AG10" s="30"/>
      <c r="AH10" s="30"/>
    </row>
    <row r="11" spans="1:34" x14ac:dyDescent="0.25">
      <c r="C11" s="30"/>
      <c r="D11" s="30"/>
      <c r="E11" s="30"/>
      <c r="F11" s="30"/>
      <c r="G11" s="30"/>
      <c r="K11" s="30"/>
      <c r="L11" s="30"/>
      <c r="M11" s="30"/>
      <c r="N11" s="30"/>
      <c r="P11" s="30"/>
      <c r="Z11" s="30"/>
      <c r="AA11" s="30"/>
      <c r="AB11" s="30"/>
      <c r="AC11" s="30"/>
      <c r="AD11" s="30"/>
      <c r="AE11" s="30"/>
      <c r="AF11" s="30"/>
      <c r="AG11" s="30"/>
      <c r="AH11" s="30"/>
    </row>
    <row r="12" spans="1:34" x14ac:dyDescent="0.25">
      <c r="C12" s="30"/>
      <c r="D12" s="30"/>
      <c r="E12" s="30"/>
      <c r="F12" s="30"/>
      <c r="G12" s="30"/>
      <c r="K12" s="30"/>
      <c r="L12" s="30"/>
      <c r="M12" s="30"/>
      <c r="N12" s="30"/>
      <c r="P12" s="30"/>
      <c r="Z12" s="30"/>
      <c r="AA12" s="30"/>
      <c r="AB12" s="30"/>
      <c r="AC12" s="30"/>
      <c r="AD12" s="30"/>
      <c r="AE12" s="30"/>
      <c r="AF12" s="30"/>
      <c r="AG12" s="30"/>
      <c r="AH12" s="30"/>
    </row>
    <row r="13" spans="1:34" x14ac:dyDescent="0.25">
      <c r="C13" s="30"/>
      <c r="D13" s="30"/>
      <c r="E13" s="30"/>
      <c r="F13" s="30"/>
      <c r="G13" s="30"/>
      <c r="K13" s="30"/>
      <c r="L13" s="30"/>
      <c r="M13" s="30"/>
      <c r="N13" s="30"/>
      <c r="P13" s="30"/>
      <c r="Z13" s="30"/>
      <c r="AA13" s="30"/>
      <c r="AB13" s="30"/>
      <c r="AC13" s="30"/>
      <c r="AD13" s="30"/>
      <c r="AE13" s="30"/>
      <c r="AF13" s="30"/>
      <c r="AG13" s="30"/>
      <c r="AH13" s="30"/>
    </row>
    <row r="14" spans="1:34" x14ac:dyDescent="0.25">
      <c r="C14" s="30"/>
      <c r="D14" s="30"/>
      <c r="E14" s="30"/>
      <c r="F14" s="30"/>
      <c r="G14" s="30"/>
      <c r="K14" s="30"/>
      <c r="L14" s="30"/>
      <c r="M14" s="30"/>
      <c r="N14" s="30"/>
      <c r="P14" s="30"/>
      <c r="Z14" s="30"/>
      <c r="AA14" s="30"/>
      <c r="AB14" s="30"/>
      <c r="AC14" s="30"/>
      <c r="AD14" s="30"/>
      <c r="AE14" s="30"/>
      <c r="AF14" s="30"/>
      <c r="AG14" s="30"/>
      <c r="AH14" s="30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 xr:uid="{4152995E-AF63-4B46-95F6-F779F7B03F0A}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B063-1847-4737-9724-C286BC6BF44F}">
  <dimension ref="A1:R9"/>
  <sheetViews>
    <sheetView showGridLines="0" zoomScaleNormal="100" workbookViewId="0">
      <selection sqref="A1:R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customWidth="1"/>
    <col min="13" max="13" width="10.7265625" customWidth="1"/>
    <col min="14" max="16" width="8.7265625" customWidth="1"/>
    <col min="17" max="17" width="14.7265625" customWidth="1"/>
    <col min="18" max="18" width="10.7265625" customWidth="1"/>
  </cols>
  <sheetData>
    <row r="1" spans="1:18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/>
    </row>
    <row r="2" spans="1:18" ht="23.15" customHeight="1" x14ac:dyDescent="0.5">
      <c r="A2" s="59"/>
      <c r="B2"/>
      <c r="C2"/>
      <c r="D2"/>
      <c r="G2"/>
      <c r="H2"/>
      <c r="I2"/>
      <c r="J2"/>
      <c r="R2" s="60"/>
    </row>
    <row r="3" spans="1:18" ht="23.15" customHeight="1" x14ac:dyDescent="0.25">
      <c r="A3" s="159" t="s">
        <v>54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4"/>
      <c r="P3" s="174"/>
      <c r="Q3" s="174"/>
      <c r="R3" s="175"/>
    </row>
    <row r="4" spans="1:18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5"/>
    </row>
    <row r="5" spans="1:18" s="56" customFormat="1" ht="23.15" customHeight="1" x14ac:dyDescent="0.25">
      <c r="A5" s="172"/>
      <c r="B5" s="173"/>
      <c r="C5" s="173"/>
      <c r="D5" s="173"/>
      <c r="E5" s="173"/>
      <c r="F5" s="173"/>
      <c r="G5" s="173"/>
      <c r="H5" s="173"/>
      <c r="I5" s="173"/>
      <c r="J5" s="173"/>
      <c r="K5" s="176" t="s">
        <v>13</v>
      </c>
      <c r="L5" s="177"/>
      <c r="M5" s="177"/>
      <c r="N5" s="177"/>
      <c r="O5" s="177"/>
      <c r="P5" s="177"/>
      <c r="Q5" s="178"/>
      <c r="R5" s="76">
        <v>30</v>
      </c>
    </row>
    <row r="6" spans="1:18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49</v>
      </c>
      <c r="L6" s="64" t="s">
        <v>50</v>
      </c>
      <c r="M6" s="64" t="s">
        <v>51</v>
      </c>
      <c r="N6" s="65" t="s">
        <v>40</v>
      </c>
      <c r="O6" s="64" t="s">
        <v>52</v>
      </c>
      <c r="P6" s="64" t="s">
        <v>53</v>
      </c>
      <c r="Q6" s="64" t="s">
        <v>48</v>
      </c>
      <c r="R6" s="66" t="s">
        <v>46</v>
      </c>
    </row>
    <row r="7" spans="1:18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3"/>
      <c r="L7" s="74"/>
      <c r="M7" s="72"/>
      <c r="N7" s="72"/>
      <c r="O7" s="75"/>
      <c r="P7" s="72"/>
      <c r="Q7" s="73"/>
      <c r="R7" s="72"/>
    </row>
    <row r="9" spans="1:18" ht="13" x14ac:dyDescent="0.3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 xr:uid="{F0928A9C-CD65-4225-8976-53320D1A8029}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5FCB2-1BAD-4115-B3A3-A5C2DD86053F}">
  <dimension ref="A1:AL14"/>
  <sheetViews>
    <sheetView showGridLines="0" zoomScaleNormal="100" workbookViewId="0">
      <selection sqref="A1:AI1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1" width="14.81640625" style="30" customWidth="1"/>
    <col min="12" max="12" width="5.7265625" style="30" bestFit="1" customWidth="1"/>
    <col min="13" max="13" width="8.26953125" style="30" bestFit="1" customWidth="1"/>
    <col min="14" max="14" width="10.7265625" style="31" bestFit="1" customWidth="1"/>
    <col min="15" max="15" width="25.54296875" style="32" customWidth="1"/>
    <col min="16" max="16" width="16.7265625" style="31" customWidth="1"/>
    <col min="17" max="17" width="19.26953125" style="31" customWidth="1"/>
    <col min="18" max="18" width="7" style="30" hidden="1" customWidth="1"/>
    <col min="19" max="19" width="22.26953125" style="32" hidden="1" customWidth="1"/>
    <col min="20" max="23" width="0" style="30" hidden="1" customWidth="1"/>
    <col min="24" max="24" width="5.7265625" style="30" hidden="1" customWidth="1"/>
    <col min="25" max="25" width="8.26953125" style="30" hidden="1" customWidth="1"/>
    <col min="26" max="26" width="3.26953125" style="30" hidden="1" customWidth="1"/>
    <col min="27" max="27" width="13.7265625" style="30" customWidth="1"/>
    <col min="28" max="28" width="8.26953125" style="30" bestFit="1" customWidth="1"/>
    <col min="29" max="29" width="12.7265625" style="31" customWidth="1"/>
    <col min="30" max="30" width="14" style="31" customWidth="1"/>
    <col min="31" max="31" width="15.7265625" style="31" customWidth="1"/>
    <col min="32" max="32" width="15.7265625" style="36" customWidth="1"/>
    <col min="33" max="33" width="14.7265625" style="36" customWidth="1"/>
    <col min="34" max="34" width="16.1796875" style="33" customWidth="1"/>
    <col min="35" max="35" width="15.453125" style="30" customWidth="1"/>
    <col min="36" max="37" width="9.1796875" style="30" customWidth="1"/>
    <col min="38" max="38" width="19" style="30" customWidth="1"/>
    <col min="39" max="16384" width="9.1796875" style="30"/>
  </cols>
  <sheetData>
    <row r="1" spans="1:38" s="14" customFormat="1" ht="23.15" customHeight="1" x14ac:dyDescent="0.25">
      <c r="A1" s="182"/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A1" s="183"/>
      <c r="AB1" s="183"/>
      <c r="AC1" s="183"/>
      <c r="AD1" s="183"/>
      <c r="AE1" s="183"/>
      <c r="AF1" s="183"/>
      <c r="AG1" s="183"/>
      <c r="AH1" s="183"/>
      <c r="AI1" s="183"/>
    </row>
    <row r="2" spans="1:3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7"/>
      <c r="O2" s="18"/>
      <c r="P2" s="17"/>
      <c r="Q2" s="17"/>
      <c r="R2" s="16"/>
      <c r="S2" s="18"/>
      <c r="T2" s="16"/>
      <c r="U2" s="16"/>
      <c r="V2" s="16"/>
      <c r="W2" s="16"/>
      <c r="X2" s="16"/>
      <c r="Y2" s="16"/>
      <c r="Z2" s="16"/>
      <c r="AA2" s="16"/>
      <c r="AB2" s="16"/>
      <c r="AC2" s="17"/>
      <c r="AD2" s="17"/>
      <c r="AE2" s="17"/>
      <c r="AF2" s="21"/>
      <c r="AG2" s="22"/>
      <c r="AH2" s="89"/>
    </row>
    <row r="3" spans="1:38" s="14" customFormat="1" ht="23.15" customHeight="1" x14ac:dyDescent="0.25">
      <c r="A3" s="165" t="s">
        <v>57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5"/>
    </row>
    <row r="4" spans="1:38" s="14" customFormat="1" ht="15" customHeight="1" x14ac:dyDescent="0.25">
      <c r="A4" s="24"/>
      <c r="B4" s="25"/>
      <c r="C4" s="26"/>
      <c r="D4" s="27"/>
      <c r="E4" s="26"/>
      <c r="F4" s="27"/>
      <c r="G4" s="28"/>
      <c r="H4" s="28"/>
      <c r="I4" s="99"/>
      <c r="J4" s="28"/>
      <c r="K4" s="25"/>
      <c r="L4" s="25"/>
      <c r="M4" s="25"/>
      <c r="N4" s="26"/>
      <c r="O4" s="27"/>
      <c r="P4" s="26"/>
      <c r="Q4" s="26"/>
      <c r="R4" s="25"/>
      <c r="S4" s="27"/>
      <c r="T4" s="25"/>
      <c r="U4" s="25"/>
      <c r="V4" s="25"/>
      <c r="W4" s="25"/>
      <c r="X4" s="25"/>
      <c r="Y4" s="25"/>
      <c r="Z4" s="25"/>
      <c r="AA4" s="25"/>
      <c r="AB4" s="25"/>
      <c r="AC4" s="26"/>
      <c r="AD4" s="168"/>
      <c r="AE4" s="163"/>
      <c r="AF4" s="163"/>
      <c r="AG4" s="163"/>
      <c r="AH4" s="186"/>
      <c r="AI4" s="181"/>
    </row>
    <row r="5" spans="1:38" s="14" customFormat="1" ht="23.15" customHeight="1" x14ac:dyDescent="0.25">
      <c r="A5" s="165" t="s">
        <v>14</v>
      </c>
      <c r="B5" s="166"/>
      <c r="C5" s="167"/>
      <c r="D5" s="165" t="s">
        <v>15</v>
      </c>
      <c r="E5" s="166"/>
      <c r="F5" s="166"/>
      <c r="G5" s="166"/>
      <c r="H5" s="166"/>
      <c r="I5" s="166"/>
      <c r="J5" s="166"/>
      <c r="K5" s="167"/>
      <c r="L5" s="165" t="s">
        <v>16</v>
      </c>
      <c r="M5" s="166"/>
      <c r="N5" s="167"/>
      <c r="O5" s="165" t="s">
        <v>1</v>
      </c>
      <c r="P5" s="166"/>
      <c r="Q5" s="166"/>
      <c r="R5" s="165" t="s">
        <v>17</v>
      </c>
      <c r="S5" s="167"/>
      <c r="T5" s="165" t="s">
        <v>18</v>
      </c>
      <c r="U5" s="166"/>
      <c r="V5" s="166"/>
      <c r="W5" s="167"/>
      <c r="X5" s="165" t="s">
        <v>19</v>
      </c>
      <c r="Y5" s="166"/>
      <c r="Z5" s="166"/>
      <c r="AA5" s="52" t="s">
        <v>47</v>
      </c>
      <c r="AB5" s="165" t="s">
        <v>20</v>
      </c>
      <c r="AC5" s="167"/>
      <c r="AD5" s="165" t="s">
        <v>64</v>
      </c>
      <c r="AE5" s="170"/>
      <c r="AF5" s="170"/>
      <c r="AG5" s="170"/>
      <c r="AH5" s="170"/>
      <c r="AI5" s="181"/>
    </row>
    <row r="6" spans="1:38" ht="36" customHeight="1" x14ac:dyDescent="0.25">
      <c r="A6" s="45" t="s">
        <v>21</v>
      </c>
      <c r="B6" s="45" t="s">
        <v>22</v>
      </c>
      <c r="C6" s="46" t="s">
        <v>23</v>
      </c>
      <c r="D6" s="45" t="s">
        <v>24</v>
      </c>
      <c r="E6" s="47" t="s">
        <v>25</v>
      </c>
      <c r="F6" s="45" t="s">
        <v>26</v>
      </c>
      <c r="G6" s="100" t="s">
        <v>66</v>
      </c>
      <c r="H6" s="48" t="s">
        <v>67</v>
      </c>
      <c r="I6" s="101" t="s">
        <v>68</v>
      </c>
      <c r="J6" s="100" t="s">
        <v>69</v>
      </c>
      <c r="K6" s="45" t="s">
        <v>28</v>
      </c>
      <c r="L6" s="45" t="s">
        <v>21</v>
      </c>
      <c r="M6" s="45" t="s">
        <v>24</v>
      </c>
      <c r="N6" s="46" t="s">
        <v>29</v>
      </c>
      <c r="O6" s="45" t="s">
        <v>30</v>
      </c>
      <c r="P6" s="47" t="s">
        <v>31</v>
      </c>
      <c r="Q6" s="47" t="s">
        <v>32</v>
      </c>
      <c r="R6" s="45" t="s">
        <v>33</v>
      </c>
      <c r="S6" s="45" t="s">
        <v>26</v>
      </c>
      <c r="T6" s="45" t="s">
        <v>33</v>
      </c>
      <c r="U6" s="45" t="s">
        <v>34</v>
      </c>
      <c r="V6" s="45" t="s">
        <v>35</v>
      </c>
      <c r="W6" s="45" t="s">
        <v>36</v>
      </c>
      <c r="X6" s="45" t="s">
        <v>21</v>
      </c>
      <c r="Y6" s="45" t="s">
        <v>24</v>
      </c>
      <c r="Z6" s="45" t="s">
        <v>37</v>
      </c>
      <c r="AA6" s="45" t="s">
        <v>25</v>
      </c>
      <c r="AB6" s="45" t="s">
        <v>24</v>
      </c>
      <c r="AC6" s="46" t="s">
        <v>38</v>
      </c>
      <c r="AD6" s="86" t="s">
        <v>58</v>
      </c>
      <c r="AE6" s="86" t="s">
        <v>59</v>
      </c>
      <c r="AF6" s="86" t="s">
        <v>61</v>
      </c>
      <c r="AG6" s="87" t="s">
        <v>60</v>
      </c>
      <c r="AH6" s="90" t="s">
        <v>62</v>
      </c>
      <c r="AI6" s="88" t="s">
        <v>65</v>
      </c>
      <c r="AJ6" s="179"/>
      <c r="AK6" s="180"/>
      <c r="AL6" s="180"/>
    </row>
    <row r="7" spans="1:38" x14ac:dyDescent="0.25">
      <c r="A7" s="37"/>
      <c r="B7" s="37"/>
      <c r="C7" s="38"/>
      <c r="D7" s="54"/>
      <c r="E7" s="38"/>
      <c r="F7" s="39"/>
      <c r="G7" s="40"/>
      <c r="H7" s="40"/>
      <c r="I7" s="30"/>
      <c r="J7" s="40"/>
      <c r="K7" s="37"/>
      <c r="L7" s="37"/>
      <c r="M7" s="37"/>
      <c r="N7" s="38"/>
      <c r="O7" s="39"/>
      <c r="P7" s="38"/>
      <c r="Q7" s="38"/>
      <c r="R7" s="37"/>
      <c r="S7" s="39"/>
      <c r="T7" s="37"/>
      <c r="U7" s="37"/>
      <c r="V7" s="37"/>
      <c r="W7" s="37"/>
      <c r="X7" s="41"/>
      <c r="Y7" s="41"/>
      <c r="Z7" s="41"/>
      <c r="AA7" s="51"/>
      <c r="AB7" s="37"/>
      <c r="AC7" s="38"/>
      <c r="AD7" s="38"/>
      <c r="AE7" s="38"/>
      <c r="AF7" s="44"/>
      <c r="AG7" s="81"/>
      <c r="AH7" s="40"/>
    </row>
    <row r="8" spans="1:38" x14ac:dyDescent="0.25">
      <c r="C8" s="30"/>
      <c r="D8" s="30"/>
      <c r="E8" s="30"/>
      <c r="F8" s="30"/>
      <c r="G8" s="30"/>
      <c r="H8" s="30"/>
      <c r="I8" s="30"/>
      <c r="J8" s="30"/>
      <c r="N8" s="30"/>
      <c r="O8" s="30"/>
      <c r="P8" s="30"/>
      <c r="Q8" s="30"/>
      <c r="S8" s="30"/>
      <c r="AC8" s="30"/>
      <c r="AD8" s="30"/>
      <c r="AE8" s="30"/>
      <c r="AG8" s="82"/>
      <c r="AH8" s="82"/>
    </row>
    <row r="9" spans="1:38" x14ac:dyDescent="0.25">
      <c r="C9" s="30"/>
      <c r="D9" s="30"/>
      <c r="E9" s="30"/>
      <c r="F9" s="30"/>
      <c r="G9" s="30"/>
      <c r="H9" s="30"/>
      <c r="I9" s="30"/>
      <c r="J9" s="30"/>
      <c r="N9" s="30"/>
      <c r="O9" s="30"/>
      <c r="P9" s="30"/>
      <c r="Q9" s="30"/>
      <c r="S9" s="30"/>
      <c r="AC9" s="30"/>
      <c r="AD9" s="30"/>
      <c r="AE9" s="30"/>
      <c r="AF9" s="30"/>
      <c r="AG9" s="30"/>
      <c r="AH9" s="82"/>
    </row>
    <row r="10" spans="1:38" x14ac:dyDescent="0.25">
      <c r="C10" s="30"/>
      <c r="D10" s="30"/>
      <c r="E10" s="30"/>
      <c r="F10" s="30"/>
      <c r="G10" s="30"/>
      <c r="H10" s="30"/>
      <c r="I10" s="30"/>
      <c r="J10" s="30"/>
      <c r="N10" s="30"/>
      <c r="O10" s="30"/>
      <c r="P10" s="30"/>
      <c r="Q10" s="30"/>
      <c r="S10" s="30"/>
      <c r="AC10" s="30"/>
      <c r="AD10" s="30"/>
      <c r="AE10" s="30"/>
      <c r="AF10" s="30"/>
      <c r="AG10" s="30"/>
      <c r="AH10" s="82"/>
    </row>
    <row r="11" spans="1:38" x14ac:dyDescent="0.25">
      <c r="C11" s="30"/>
      <c r="D11" s="30"/>
      <c r="E11" s="30"/>
      <c r="F11" s="30"/>
      <c r="G11" s="30"/>
      <c r="H11" s="30"/>
      <c r="I11" s="30"/>
      <c r="J11" s="30"/>
      <c r="N11" s="30"/>
      <c r="O11" s="30"/>
      <c r="P11" s="30"/>
      <c r="Q11" s="30"/>
      <c r="S11" s="30"/>
      <c r="AC11" s="30"/>
      <c r="AD11" s="30"/>
      <c r="AE11" s="30"/>
      <c r="AF11" s="30"/>
      <c r="AG11" s="30"/>
      <c r="AH11" s="82"/>
    </row>
    <row r="12" spans="1:38" x14ac:dyDescent="0.25">
      <c r="C12" s="30"/>
      <c r="D12" s="30"/>
      <c r="E12" s="30"/>
      <c r="F12" s="30"/>
      <c r="G12" s="30"/>
      <c r="H12" s="30"/>
      <c r="I12" s="30"/>
      <c r="J12" s="30"/>
      <c r="N12" s="30"/>
      <c r="O12" s="30"/>
      <c r="P12" s="30"/>
      <c r="Q12" s="30"/>
      <c r="S12" s="30"/>
      <c r="AC12" s="30"/>
      <c r="AD12" s="30"/>
      <c r="AE12" s="30"/>
      <c r="AF12" s="30"/>
      <c r="AG12" s="30"/>
      <c r="AH12" s="82"/>
    </row>
    <row r="13" spans="1:38" x14ac:dyDescent="0.25">
      <c r="C13" s="30"/>
      <c r="D13" s="30"/>
      <c r="E13" s="30"/>
      <c r="F13" s="30"/>
      <c r="G13" s="30"/>
      <c r="H13" s="30"/>
      <c r="I13" s="30"/>
      <c r="J13" s="30"/>
      <c r="N13" s="30"/>
      <c r="O13" s="30"/>
      <c r="P13" s="30"/>
      <c r="Q13" s="30"/>
      <c r="S13" s="30"/>
      <c r="AC13" s="30"/>
      <c r="AD13" s="30"/>
      <c r="AE13" s="30"/>
      <c r="AF13" s="30"/>
      <c r="AG13" s="30"/>
      <c r="AH13" s="82"/>
    </row>
    <row r="14" spans="1:38" x14ac:dyDescent="0.25">
      <c r="C14" s="30"/>
      <c r="D14" s="30"/>
      <c r="E14" s="30"/>
      <c r="F14" s="30"/>
      <c r="G14" s="30"/>
      <c r="H14" s="30"/>
      <c r="I14" s="30"/>
      <c r="J14" s="30"/>
      <c r="N14" s="30"/>
      <c r="O14" s="30"/>
      <c r="P14" s="30"/>
      <c r="Q14" s="30"/>
      <c r="S14" s="30"/>
      <c r="AC14" s="30"/>
      <c r="AD14" s="30"/>
      <c r="AE14" s="30"/>
      <c r="AF14" s="30"/>
      <c r="AG14" s="30"/>
      <c r="AH14" s="82"/>
    </row>
  </sheetData>
  <mergeCells count="13">
    <mergeCell ref="A1:AI1"/>
    <mergeCell ref="A3:AI3"/>
    <mergeCell ref="AD4:AI4"/>
    <mergeCell ref="A5:C5"/>
    <mergeCell ref="D5:K5"/>
    <mergeCell ref="L5:N5"/>
    <mergeCell ref="O5:Q5"/>
    <mergeCell ref="R5:S5"/>
    <mergeCell ref="AJ6:AL6"/>
    <mergeCell ref="T5:W5"/>
    <mergeCell ref="X5:Z5"/>
    <mergeCell ref="AB5:AC5"/>
    <mergeCell ref="AD5:AI5"/>
  </mergeCells>
  <dataValidations count="1">
    <dataValidation type="list" allowBlank="1" showInputMessage="1" showErrorMessage="1" sqref="AI7 I7" xr:uid="{301BA861-F45D-4CE7-A434-9DDA3D9671B9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C2448-B563-4BAB-9218-C6E713258B35}">
  <dimension ref="A1:P9"/>
  <sheetViews>
    <sheetView showGridLines="0" zoomScaleNormal="100" workbookViewId="0">
      <selection sqref="A1:O1"/>
    </sheetView>
  </sheetViews>
  <sheetFormatPr defaultRowHeight="12.5" x14ac:dyDescent="0.25"/>
  <cols>
    <col min="1" max="1" width="8.7265625" style="3" customWidth="1"/>
    <col min="2" max="2" width="12.26953125" style="3" customWidth="1"/>
    <col min="3" max="3" width="22.7265625" style="4" customWidth="1"/>
    <col min="4" max="4" width="30.7265625" style="5" customWidth="1"/>
    <col min="5" max="5" width="22.7265625" hidden="1" customWidth="1"/>
    <col min="6" max="6" width="29.54296875" hidden="1" customWidth="1"/>
    <col min="7" max="7" width="15.81640625" style="3" customWidth="1"/>
    <col min="8" max="8" width="20.7265625" style="3" hidden="1" customWidth="1"/>
    <col min="9" max="9" width="20.7265625" style="5" hidden="1" customWidth="1"/>
    <col min="10" max="10" width="13.7265625" style="1" customWidth="1"/>
    <col min="11" max="12" width="14.7265625" style="77" customWidth="1"/>
    <col min="13" max="13" width="14.7265625" style="84" customWidth="1"/>
    <col min="14" max="14" width="14.7265625" style="1" customWidth="1"/>
    <col min="15" max="15" width="16" style="95" customWidth="1"/>
    <col min="16" max="16" width="18.1796875" hidden="1" customWidth="1"/>
  </cols>
  <sheetData>
    <row r="1" spans="1:15" ht="23.15" customHeight="1" x14ac:dyDescent="0.5">
      <c r="A1" s="156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5"/>
    </row>
    <row r="2" spans="1:15" ht="23.15" customHeight="1" x14ac:dyDescent="0.5">
      <c r="A2" s="59"/>
      <c r="B2"/>
      <c r="C2"/>
      <c r="D2"/>
      <c r="G2"/>
      <c r="H2"/>
      <c r="I2"/>
      <c r="J2"/>
      <c r="O2" s="91"/>
    </row>
    <row r="3" spans="1:15" ht="23.15" customHeight="1" x14ac:dyDescent="0.25">
      <c r="A3" s="159" t="s">
        <v>56</v>
      </c>
      <c r="B3" s="160"/>
      <c r="C3" s="160"/>
      <c r="D3" s="160"/>
      <c r="E3" s="160"/>
      <c r="F3" s="160"/>
      <c r="G3" s="160"/>
      <c r="H3" s="160"/>
      <c r="I3" s="160"/>
      <c r="J3" s="160"/>
      <c r="K3" s="174"/>
      <c r="L3" s="174"/>
      <c r="M3" s="174"/>
      <c r="N3" s="174"/>
      <c r="O3" s="175"/>
    </row>
    <row r="4" spans="1:15" ht="23.15" customHeight="1" x14ac:dyDescent="0.25">
      <c r="A4" s="159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5"/>
    </row>
    <row r="5" spans="1:15" s="56" customFormat="1" ht="23.15" customHeight="1" x14ac:dyDescent="0.25">
      <c r="A5" s="172" t="s">
        <v>63</v>
      </c>
      <c r="B5" s="173"/>
      <c r="C5" s="173"/>
      <c r="D5" s="173"/>
      <c r="E5" s="173"/>
      <c r="F5" s="173"/>
      <c r="G5" s="173"/>
      <c r="H5" s="173"/>
      <c r="I5" s="173"/>
      <c r="J5" s="173"/>
      <c r="K5" s="187" t="s">
        <v>64</v>
      </c>
      <c r="L5" s="188"/>
      <c r="M5" s="188"/>
      <c r="N5" s="188"/>
      <c r="O5" s="189"/>
    </row>
    <row r="6" spans="1:15" ht="35.15" customHeight="1" x14ac:dyDescent="0.25">
      <c r="A6" s="58" t="s">
        <v>3</v>
      </c>
      <c r="B6" s="58" t="s">
        <v>4</v>
      </c>
      <c r="C6" s="61" t="s">
        <v>1</v>
      </c>
      <c r="D6" s="61" t="s">
        <v>5</v>
      </c>
      <c r="E6" s="62" t="s">
        <v>9</v>
      </c>
      <c r="F6" s="63" t="s">
        <v>17</v>
      </c>
      <c r="G6" s="61" t="s">
        <v>2</v>
      </c>
      <c r="H6" s="58" t="s">
        <v>6</v>
      </c>
      <c r="I6" s="61" t="s">
        <v>7</v>
      </c>
      <c r="J6" s="62" t="s">
        <v>8</v>
      </c>
      <c r="K6" s="64" t="s">
        <v>58</v>
      </c>
      <c r="L6" s="64" t="s">
        <v>59</v>
      </c>
      <c r="M6" s="85" t="s">
        <v>61</v>
      </c>
      <c r="N6" s="83" t="s">
        <v>60</v>
      </c>
      <c r="O6" s="92" t="s">
        <v>62</v>
      </c>
    </row>
    <row r="7" spans="1:15" x14ac:dyDescent="0.25">
      <c r="A7" s="67"/>
      <c r="B7" s="67"/>
      <c r="C7" s="68"/>
      <c r="D7" s="69"/>
      <c r="E7" s="70"/>
      <c r="F7" s="69"/>
      <c r="G7" s="67"/>
      <c r="H7" s="67"/>
      <c r="I7" s="69"/>
      <c r="J7" s="71"/>
      <c r="K7" s="78"/>
      <c r="L7" s="79"/>
      <c r="M7" s="80"/>
      <c r="N7" s="71"/>
      <c r="O7" s="93"/>
    </row>
    <row r="8" spans="1:15" x14ac:dyDescent="0.25">
      <c r="O8" s="94"/>
    </row>
    <row r="9" spans="1:15" ht="13" x14ac:dyDescent="0.3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480D5-C107-40A2-80DB-E158DF750686}">
  <dimension ref="A1:P27"/>
  <sheetViews>
    <sheetView showGridLines="0" zoomScaleNormal="100" workbookViewId="0">
      <selection sqref="A1:M1"/>
    </sheetView>
  </sheetViews>
  <sheetFormatPr defaultColWidth="9.1796875" defaultRowHeight="14.5" x14ac:dyDescent="0.25"/>
  <cols>
    <col min="1" max="1" width="30.7265625" style="30" customWidth="1"/>
    <col min="2" max="2" width="20.7265625" style="32" customWidth="1"/>
    <col min="3" max="3" width="14.7265625" style="33" customWidth="1"/>
    <col min="4" max="4" width="5.7265625" style="33" customWidth="1"/>
    <col min="5" max="5" width="12.54296875" style="82" customWidth="1"/>
    <col min="6" max="6" width="36.7265625" style="33" customWidth="1"/>
    <col min="7" max="7" width="14.7265625" style="30" customWidth="1"/>
    <col min="8" max="8" width="5.7265625" style="30" customWidth="1"/>
    <col min="9" max="9" width="20.7265625" style="30" customWidth="1"/>
    <col min="10" max="10" width="20.7265625" style="32" customWidth="1"/>
    <col min="11" max="11" width="5.7265625" style="31" customWidth="1"/>
    <col min="12" max="12" width="12.54296875" style="31" customWidth="1"/>
    <col min="13" max="13" width="5.7265625" style="30" customWidth="1"/>
    <col min="14" max="16384" width="9.1796875" style="30"/>
  </cols>
  <sheetData>
    <row r="1" spans="1:16" s="14" customFormat="1" ht="23.15" customHeight="1" x14ac:dyDescent="0.25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2"/>
    </row>
    <row r="2" spans="1:16" s="14" customFormat="1" ht="15" customHeight="1" x14ac:dyDescent="0.25">
      <c r="A2" s="15"/>
      <c r="B2" s="18"/>
      <c r="C2" s="19"/>
      <c r="D2" s="19"/>
      <c r="E2" s="98"/>
      <c r="F2" s="19"/>
      <c r="G2" s="16"/>
      <c r="H2" s="16"/>
      <c r="I2" s="16"/>
      <c r="J2" s="18"/>
      <c r="K2" s="17"/>
      <c r="L2" s="17"/>
      <c r="M2" s="130"/>
    </row>
    <row r="3" spans="1:16" s="14" customFormat="1" ht="23.15" customHeight="1" x14ac:dyDescent="0.25">
      <c r="A3" s="208" t="s">
        <v>103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10"/>
    </row>
    <row r="4" spans="1:16" s="14" customFormat="1" ht="23.15" customHeight="1" x14ac:dyDescent="0.25">
      <c r="A4" s="24"/>
      <c r="B4" s="27"/>
      <c r="C4" s="89"/>
      <c r="D4" s="89"/>
      <c r="E4" s="99"/>
      <c r="F4" s="89"/>
      <c r="J4" s="123"/>
      <c r="K4" s="120"/>
      <c r="L4" s="120"/>
      <c r="M4" s="119"/>
    </row>
    <row r="5" spans="1:16" s="14" customFormat="1" ht="32.25" customHeight="1" x14ac:dyDescent="0.25">
      <c r="A5" s="203" t="s">
        <v>102</v>
      </c>
      <c r="B5" s="204"/>
      <c r="C5" s="129" t="s">
        <v>101</v>
      </c>
      <c r="D5" s="128"/>
      <c r="E5" s="127" t="e">
        <f>IF(OR(L13="SI",L15="SI"),"SI","NO")</f>
        <v>#REF!</v>
      </c>
      <c r="F5"/>
      <c r="G5"/>
      <c r="H5"/>
      <c r="I5"/>
      <c r="J5"/>
      <c r="K5"/>
      <c r="L5"/>
      <c r="M5" s="115"/>
      <c r="N5" s="190" t="s">
        <v>100</v>
      </c>
      <c r="O5" s="191"/>
    </row>
    <row r="6" spans="1:16" s="14" customFormat="1" ht="23.15" customHeight="1" x14ac:dyDescent="0.25">
      <c r="A6" s="24"/>
      <c r="B6" s="27"/>
      <c r="C6" s="28"/>
      <c r="D6" s="89"/>
      <c r="E6" s="126"/>
      <c r="F6" s="89"/>
      <c r="J6" s="123"/>
      <c r="K6" s="120"/>
      <c r="L6" s="120"/>
      <c r="M6" s="119"/>
    </row>
    <row r="7" spans="1:16" s="14" customFormat="1" ht="23.15" customHeight="1" x14ac:dyDescent="0.25">
      <c r="A7" s="194" t="s">
        <v>99</v>
      </c>
      <c r="B7" s="212"/>
      <c r="C7" s="118" t="e">
        <f>Debiti!G6</f>
        <v>#REF!</v>
      </c>
      <c r="D7"/>
      <c r="E7" s="198" t="s">
        <v>112</v>
      </c>
      <c r="F7" s="199"/>
      <c r="G7" s="199"/>
      <c r="I7" s="125"/>
      <c r="J7" s="124"/>
      <c r="L7" s="56"/>
      <c r="M7" s="115"/>
      <c r="N7" s="190" t="s">
        <v>98</v>
      </c>
      <c r="O7" s="191"/>
      <c r="P7" s="191"/>
    </row>
    <row r="8" spans="1:16" s="14" customFormat="1" ht="23.15" customHeight="1" x14ac:dyDescent="0.25">
      <c r="A8" s="24"/>
      <c r="B8" s="27"/>
      <c r="C8" s="28"/>
      <c r="D8" s="89"/>
      <c r="E8" s="99"/>
      <c r="F8" s="28"/>
      <c r="G8" s="25"/>
      <c r="J8" s="123"/>
      <c r="K8" s="120"/>
      <c r="L8" s="120"/>
      <c r="M8" s="119"/>
    </row>
    <row r="9" spans="1:16" s="14" customFormat="1" ht="23.15" customHeight="1" x14ac:dyDescent="0.25">
      <c r="A9" s="205" t="s">
        <v>97</v>
      </c>
      <c r="B9" s="211"/>
      <c r="C9" s="121">
        <f>ElencoFatture!O6</f>
        <v>0</v>
      </c>
      <c r="D9"/>
      <c r="E9" s="205" t="s">
        <v>91</v>
      </c>
      <c r="F9" s="206" t="s">
        <v>96</v>
      </c>
      <c r="G9" s="122">
        <f>C9/100*5</f>
        <v>0</v>
      </c>
      <c r="J9"/>
      <c r="L9"/>
      <c r="M9" s="115"/>
    </row>
    <row r="10" spans="1:16" s="14" customFormat="1" ht="23.15" customHeight="1" x14ac:dyDescent="0.25">
      <c r="A10" s="205" t="s">
        <v>95</v>
      </c>
      <c r="B10" s="206"/>
      <c r="C10" s="121">
        <f>ElencoFatture!O7</f>
        <v>0</v>
      </c>
      <c r="D10"/>
      <c r="E10" s="96"/>
      <c r="F10" s="96"/>
      <c r="G10" s="106"/>
      <c r="H10"/>
      <c r="I10"/>
      <c r="J10"/>
      <c r="K10"/>
      <c r="L10"/>
      <c r="M10" s="115"/>
    </row>
    <row r="11" spans="1:16" s="14" customFormat="1" ht="23.15" customHeight="1" x14ac:dyDescent="0.25">
      <c r="A11" s="205" t="s">
        <v>94</v>
      </c>
      <c r="B11" s="207"/>
      <c r="C11" s="121">
        <f>ElencoFatture!O8</f>
        <v>0</v>
      </c>
      <c r="D11"/>
      <c r="E11" s="205" t="s">
        <v>91</v>
      </c>
      <c r="F11" s="211"/>
      <c r="G11" s="121">
        <f>C11/100*5</f>
        <v>0</v>
      </c>
      <c r="H11"/>
      <c r="I11" s="177"/>
      <c r="J11" s="177"/>
      <c r="L11" s="56"/>
      <c r="M11" s="115"/>
      <c r="N11" s="190" t="s">
        <v>93</v>
      </c>
      <c r="O11" s="191"/>
      <c r="P11" s="191"/>
    </row>
    <row r="12" spans="1:16" s="14" customFormat="1" ht="23.15" customHeight="1" x14ac:dyDescent="0.25">
      <c r="A12" s="24"/>
      <c r="B12" s="27"/>
      <c r="C12" s="28"/>
      <c r="D12" s="89"/>
      <c r="E12" s="99"/>
      <c r="F12" s="28"/>
      <c r="G12" s="25"/>
      <c r="I12" s="25"/>
      <c r="J12" s="27"/>
      <c r="K12" s="120"/>
      <c r="L12" s="26"/>
      <c r="M12" s="119"/>
    </row>
    <row r="13" spans="1:16" s="14" customFormat="1" ht="23.15" customHeight="1" x14ac:dyDescent="0.25">
      <c r="A13" s="194" t="s">
        <v>92</v>
      </c>
      <c r="B13" s="195"/>
      <c r="C13" s="118">
        <f>C11</f>
        <v>0</v>
      </c>
      <c r="D13"/>
      <c r="E13" s="194" t="s">
        <v>91</v>
      </c>
      <c r="F13" s="195"/>
      <c r="G13" s="117">
        <f>C13/100*5</f>
        <v>0</v>
      </c>
      <c r="H13"/>
      <c r="I13" s="196" t="s">
        <v>90</v>
      </c>
      <c r="J13" s="197"/>
      <c r="L13" s="116" t="e">
        <f>IF(ROUND(C7,2)&lt;=ROUND(G13,2),"SI","NO")</f>
        <v>#REF!</v>
      </c>
      <c r="M13" s="115"/>
      <c r="N13" s="192" t="s">
        <v>89</v>
      </c>
      <c r="O13" s="193"/>
    </row>
    <row r="14" spans="1:16" s="14" customFormat="1" ht="23.15" customHeight="1" x14ac:dyDescent="0.25">
      <c r="A14" s="24"/>
      <c r="B14" s="27"/>
      <c r="C14" s="28"/>
      <c r="D14" s="89"/>
      <c r="E14" s="99"/>
      <c r="F14" s="28"/>
      <c r="G14" s="25"/>
      <c r="I14" s="25"/>
      <c r="J14" s="27"/>
      <c r="K14" s="120"/>
      <c r="L14" s="26"/>
      <c r="M14" s="119"/>
    </row>
    <row r="15" spans="1:16" s="14" customFormat="1" ht="23.15" customHeight="1" x14ac:dyDescent="0.25">
      <c r="A15" s="194" t="s">
        <v>88</v>
      </c>
      <c r="B15" s="212"/>
      <c r="C15" s="118">
        <v>0</v>
      </c>
      <c r="E15" s="194" t="s">
        <v>87</v>
      </c>
      <c r="F15" s="195"/>
      <c r="G15" s="117">
        <f>IF(OR(C15=0, C15="0,00"),0,C7/C15)</f>
        <v>0</v>
      </c>
      <c r="H15"/>
      <c r="I15" s="196" t="s">
        <v>86</v>
      </c>
      <c r="J15" s="197"/>
      <c r="L15" s="116" t="str">
        <f>IF(G15&lt;=0.9,"SI","NO")</f>
        <v>SI</v>
      </c>
      <c r="M15" s="115"/>
      <c r="N15" s="192" t="s">
        <v>85</v>
      </c>
      <c r="O15" s="193"/>
    </row>
    <row r="16" spans="1:16" s="14" customFormat="1" ht="23.15" customHeight="1" x14ac:dyDescent="0.25">
      <c r="A16" s="24"/>
      <c r="B16" s="27"/>
      <c r="C16" s="28"/>
      <c r="D16" s="28"/>
      <c r="E16" s="99"/>
      <c r="F16" s="28"/>
      <c r="G16" s="25"/>
      <c r="H16" s="25"/>
      <c r="I16" s="25"/>
      <c r="J16" s="27"/>
      <c r="K16" s="26"/>
      <c r="L16" s="26"/>
      <c r="M16" s="114"/>
    </row>
    <row r="17" spans="1:13" x14ac:dyDescent="0.25">
      <c r="B17" s="30"/>
      <c r="C17" s="30"/>
      <c r="D17" s="30"/>
      <c r="E17" s="30"/>
      <c r="F17" s="30"/>
      <c r="J17" s="30"/>
      <c r="K17" s="30"/>
      <c r="L17" s="30"/>
    </row>
    <row r="18" spans="1:13" x14ac:dyDescent="0.25">
      <c r="A18" s="214" t="s">
        <v>84</v>
      </c>
      <c r="B18" s="214"/>
      <c r="C18" s="214"/>
      <c r="D18" s="214"/>
      <c r="E18" s="214"/>
      <c r="F18" s="214"/>
      <c r="G18" s="214"/>
      <c r="H18" s="214"/>
      <c r="I18" s="214"/>
      <c r="J18" s="214"/>
      <c r="K18" s="214"/>
      <c r="L18" s="214"/>
      <c r="M18" s="214"/>
    </row>
    <row r="19" spans="1:13" x14ac:dyDescent="0.25">
      <c r="A19" s="215" t="s">
        <v>83</v>
      </c>
      <c r="B19" s="215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</row>
    <row r="20" spans="1:13" x14ac:dyDescent="0.25">
      <c r="A20" s="213" t="s">
        <v>82</v>
      </c>
      <c r="B20" s="213"/>
      <c r="C20" s="213"/>
      <c r="D20" s="213"/>
      <c r="E20" s="213"/>
      <c r="F20" s="213"/>
      <c r="G20" s="213"/>
      <c r="H20" s="213"/>
      <c r="I20" s="213"/>
      <c r="J20" s="213"/>
      <c r="K20" s="213"/>
      <c r="L20" s="213"/>
      <c r="M20" s="213"/>
    </row>
    <row r="21" spans="1:13" x14ac:dyDescent="0.25">
      <c r="A21" s="113" t="s">
        <v>81</v>
      </c>
      <c r="B21" s="113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3"/>
    </row>
    <row r="22" spans="1:13" x14ac:dyDescent="0.25">
      <c r="A22" s="213" t="s">
        <v>80</v>
      </c>
      <c r="B22" s="213"/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</row>
    <row r="23" spans="1:13" x14ac:dyDescent="0.25">
      <c r="A23" s="213" t="s">
        <v>79</v>
      </c>
      <c r="B23" s="213"/>
      <c r="C23" s="213"/>
      <c r="D23" s="213"/>
      <c r="E23" s="213"/>
      <c r="F23" s="213"/>
      <c r="G23" s="213"/>
      <c r="H23" s="213"/>
      <c r="I23" s="213"/>
      <c r="J23" s="213"/>
      <c r="K23" s="213"/>
      <c r="L23" s="213"/>
      <c r="M23" s="213"/>
    </row>
    <row r="24" spans="1:13" x14ac:dyDescent="0.25">
      <c r="A24" s="213" t="s">
        <v>78</v>
      </c>
      <c r="B24" s="213"/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</row>
    <row r="25" spans="1:13" x14ac:dyDescent="0.25">
      <c r="A25" s="213" t="s">
        <v>77</v>
      </c>
      <c r="B25" s="213"/>
      <c r="C25" s="213"/>
      <c r="D25" s="213"/>
      <c r="E25" s="213"/>
      <c r="F25" s="213"/>
      <c r="G25" s="213"/>
      <c r="H25" s="213"/>
      <c r="I25" s="213"/>
      <c r="J25" s="213"/>
      <c r="K25" s="213"/>
      <c r="L25" s="213"/>
      <c r="M25" s="213"/>
    </row>
    <row r="26" spans="1:13" x14ac:dyDescent="0.25">
      <c r="A26" s="112" t="s">
        <v>76</v>
      </c>
      <c r="B26" s="109"/>
      <c r="C26" s="111"/>
      <c r="D26" s="111"/>
      <c r="E26" s="111"/>
      <c r="F26" s="111"/>
      <c r="G26" s="109"/>
      <c r="H26" s="109"/>
      <c r="I26" s="109"/>
      <c r="J26" s="109"/>
      <c r="K26" s="110"/>
      <c r="L26" s="110"/>
      <c r="M26" s="109"/>
    </row>
    <row r="27" spans="1:13" x14ac:dyDescent="0.25">
      <c r="A27" s="108" t="s">
        <v>75</v>
      </c>
    </row>
  </sheetData>
  <sheetProtection password="D3C7" sheet="1"/>
  <mergeCells count="29"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</mergeCells>
  <conditionalFormatting sqref="E5 L11 L1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E9069-A999-498F-9C25-4FBA1A085872}">
  <dimension ref="A1:AB124"/>
  <sheetViews>
    <sheetView showGridLines="0" tabSelected="1" topLeftCell="I1" zoomScaleNormal="100" workbookViewId="0">
      <selection activeCell="AC7" sqref="AC7"/>
    </sheetView>
  </sheetViews>
  <sheetFormatPr defaultColWidth="9.1796875" defaultRowHeight="14.5" x14ac:dyDescent="0.25"/>
  <cols>
    <col min="1" max="1" width="5.7265625" style="30" bestFit="1" customWidth="1"/>
    <col min="2" max="2" width="6.26953125" style="30" bestFit="1" customWidth="1"/>
    <col min="3" max="3" width="10.7265625" style="31" bestFit="1" customWidth="1"/>
    <col min="4" max="4" width="18.1796875" style="32" customWidth="1"/>
    <col min="5" max="5" width="10.7265625" style="31" bestFit="1" customWidth="1"/>
    <col min="6" max="6" width="15.7265625" style="32" customWidth="1"/>
    <col min="7" max="8" width="12.1796875" style="33" customWidth="1"/>
    <col min="9" max="9" width="8" style="82" customWidth="1"/>
    <col min="10" max="10" width="12.1796875" style="33" customWidth="1"/>
    <col min="11" max="12" width="14.81640625" style="30" customWidth="1"/>
    <col min="13" max="13" width="5.7265625" style="30" bestFit="1" customWidth="1"/>
    <col min="14" max="14" width="8.26953125" style="30" bestFit="1" customWidth="1"/>
    <col min="15" max="15" width="10.7265625" style="31" bestFit="1" customWidth="1"/>
    <col min="16" max="16" width="7" style="30" hidden="1" customWidth="1"/>
    <col min="17" max="17" width="22.26953125" style="32" hidden="1" customWidth="1"/>
    <col min="18" max="21" width="0" style="30" hidden="1" customWidth="1"/>
    <col min="22" max="22" width="5.7265625" style="30" hidden="1" customWidth="1"/>
    <col min="23" max="23" width="8.26953125" style="30" hidden="1" customWidth="1"/>
    <col min="24" max="24" width="3.26953125" style="30" hidden="1" customWidth="1"/>
    <col min="25" max="25" width="13.7265625" style="30" customWidth="1"/>
    <col min="26" max="26" width="14" style="31" customWidth="1"/>
    <col min="27" max="27" width="0" style="30" hidden="1" customWidth="1"/>
    <col min="28" max="28" width="9.1796875" style="109" customWidth="1"/>
    <col min="29" max="16384" width="9.1796875" style="30"/>
  </cols>
  <sheetData>
    <row r="1" spans="1:28" s="14" customFormat="1" ht="23.15" customHeight="1" x14ac:dyDescent="0.25">
      <c r="A1" s="182" t="s">
        <v>118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  <c r="U1" s="183"/>
      <c r="V1" s="183"/>
      <c r="W1" s="183"/>
      <c r="X1" s="183"/>
      <c r="Y1" s="183"/>
      <c r="Z1" s="183"/>
      <c r="AB1" s="146"/>
    </row>
    <row r="2" spans="1:28" s="14" customFormat="1" ht="15" customHeight="1" x14ac:dyDescent="0.25">
      <c r="A2" s="15"/>
      <c r="B2" s="16"/>
      <c r="C2" s="17"/>
      <c r="D2" s="18"/>
      <c r="E2" s="17"/>
      <c r="F2" s="18"/>
      <c r="G2" s="19"/>
      <c r="H2" s="19"/>
      <c r="I2" s="98"/>
      <c r="J2" s="19"/>
      <c r="K2" s="16"/>
      <c r="L2" s="16"/>
      <c r="M2" s="16"/>
      <c r="N2" s="16"/>
      <c r="O2" s="17"/>
      <c r="P2" s="16"/>
      <c r="Q2" s="18"/>
      <c r="R2" s="16"/>
      <c r="S2" s="16"/>
      <c r="T2" s="16"/>
      <c r="U2" s="16"/>
      <c r="V2" s="16"/>
      <c r="W2" s="16"/>
      <c r="X2" s="16"/>
      <c r="Y2" s="16"/>
      <c r="Z2" s="17"/>
      <c r="AB2" s="146"/>
    </row>
    <row r="3" spans="1:28" s="14" customFormat="1" ht="23.15" customHeight="1" x14ac:dyDescent="0.25">
      <c r="A3" s="208" t="s">
        <v>72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10"/>
      <c r="AB3" s="146"/>
    </row>
    <row r="4" spans="1:28" s="14" customFormat="1" ht="23.15" customHeight="1" x14ac:dyDescent="0.25">
      <c r="A4" s="24"/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97"/>
      <c r="AB4" s="146"/>
    </row>
    <row r="5" spans="1:28" s="14" customFormat="1" ht="23.15" customHeight="1" x14ac:dyDescent="0.3">
      <c r="A5" s="203" t="s">
        <v>73</v>
      </c>
      <c r="B5" s="216"/>
      <c r="C5" s="216"/>
      <c r="D5" s="216"/>
      <c r="E5" s="216"/>
      <c r="F5" s="204"/>
      <c r="G5" s="153">
        <f>(G117)</f>
        <v>81169.619999999981</v>
      </c>
      <c r="H5" s="96"/>
      <c r="I5" s="96"/>
      <c r="J5" s="96"/>
      <c r="K5" s="96"/>
      <c r="L5" s="96"/>
      <c r="M5" s="96"/>
      <c r="N5" s="96"/>
      <c r="O5" s="9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97"/>
      <c r="AB5" s="146"/>
    </row>
    <row r="6" spans="1:28" s="14" customFormat="1" ht="23.15" customHeight="1" x14ac:dyDescent="0.3">
      <c r="A6" s="203" t="s">
        <v>74</v>
      </c>
      <c r="B6" s="216"/>
      <c r="C6" s="216"/>
      <c r="D6" s="216"/>
      <c r="E6" s="216"/>
      <c r="F6" s="216"/>
      <c r="G6" s="155" t="e">
        <f>(AA117)</f>
        <v>#REF!</v>
      </c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97"/>
      <c r="AB6" s="146"/>
    </row>
    <row r="7" spans="1:28" s="14" customFormat="1" ht="23.15" customHeight="1" x14ac:dyDescent="0.25">
      <c r="A7" s="24"/>
      <c r="B7" s="25"/>
      <c r="C7" s="26"/>
      <c r="D7" s="27"/>
      <c r="E7" s="26"/>
      <c r="F7" s="27"/>
      <c r="G7" s="28"/>
      <c r="H7" s="28"/>
      <c r="I7" s="99"/>
      <c r="J7" s="28"/>
      <c r="K7" s="25"/>
      <c r="L7" s="25"/>
      <c r="M7" s="25"/>
      <c r="N7" s="25"/>
      <c r="O7" s="26"/>
      <c r="P7" s="25"/>
      <c r="Q7" s="27"/>
      <c r="R7" s="25"/>
      <c r="S7" s="25"/>
      <c r="T7" s="25"/>
      <c r="U7" s="25"/>
      <c r="V7" s="25"/>
      <c r="W7" s="25"/>
      <c r="X7" s="25"/>
      <c r="Y7" s="25"/>
      <c r="Z7" s="105"/>
      <c r="AB7" s="146"/>
    </row>
    <row r="8" spans="1:28" s="14" customFormat="1" ht="23.15" customHeight="1" x14ac:dyDescent="0.25">
      <c r="A8" s="165" t="s">
        <v>14</v>
      </c>
      <c r="B8" s="166"/>
      <c r="C8" s="167"/>
      <c r="D8" s="165" t="s">
        <v>15</v>
      </c>
      <c r="E8" s="166"/>
      <c r="F8" s="166"/>
      <c r="G8" s="166"/>
      <c r="H8" s="166"/>
      <c r="I8" s="166"/>
      <c r="J8" s="166"/>
      <c r="K8" s="166"/>
      <c r="L8" s="167"/>
      <c r="M8" s="165" t="s">
        <v>16</v>
      </c>
      <c r="N8" s="166"/>
      <c r="O8" s="167"/>
      <c r="P8" s="165" t="s">
        <v>17</v>
      </c>
      <c r="Q8" s="167"/>
      <c r="R8" s="165" t="s">
        <v>18</v>
      </c>
      <c r="S8" s="166"/>
      <c r="T8" s="166"/>
      <c r="U8" s="167"/>
      <c r="V8" s="165" t="s">
        <v>19</v>
      </c>
      <c r="W8" s="166"/>
      <c r="X8" s="166"/>
      <c r="Y8" s="52" t="s">
        <v>47</v>
      </c>
      <c r="Z8" s="52" t="s">
        <v>71</v>
      </c>
      <c r="AB8" s="146"/>
    </row>
    <row r="9" spans="1:28" ht="36" customHeight="1" x14ac:dyDescent="0.25">
      <c r="A9" s="45" t="s">
        <v>21</v>
      </c>
      <c r="B9" s="45" t="s">
        <v>22</v>
      </c>
      <c r="C9" s="103" t="s">
        <v>25</v>
      </c>
      <c r="D9" s="45" t="s">
        <v>24</v>
      </c>
      <c r="E9" s="47" t="s">
        <v>25</v>
      </c>
      <c r="F9" s="45" t="s">
        <v>26</v>
      </c>
      <c r="G9" s="100" t="s">
        <v>66</v>
      </c>
      <c r="H9" s="48" t="s">
        <v>67</v>
      </c>
      <c r="I9" s="101" t="s">
        <v>68</v>
      </c>
      <c r="J9" s="100" t="s">
        <v>69</v>
      </c>
      <c r="K9" s="45" t="s">
        <v>28</v>
      </c>
      <c r="L9" s="45" t="s">
        <v>113</v>
      </c>
      <c r="M9" s="45" t="s">
        <v>21</v>
      </c>
      <c r="N9" s="45" t="s">
        <v>24</v>
      </c>
      <c r="O9" s="103" t="s">
        <v>25</v>
      </c>
      <c r="P9" s="45" t="s">
        <v>33</v>
      </c>
      <c r="Q9" s="45" t="s">
        <v>26</v>
      </c>
      <c r="R9" s="45" t="s">
        <v>33</v>
      </c>
      <c r="S9" s="45" t="s">
        <v>34</v>
      </c>
      <c r="T9" s="45" t="s">
        <v>35</v>
      </c>
      <c r="U9" s="45" t="s">
        <v>36</v>
      </c>
      <c r="V9" s="45" t="s">
        <v>21</v>
      </c>
      <c r="W9" s="45" t="s">
        <v>24</v>
      </c>
      <c r="X9" s="45" t="s">
        <v>37</v>
      </c>
      <c r="Y9" s="45" t="s">
        <v>25</v>
      </c>
      <c r="Z9" s="104" t="s">
        <v>70</v>
      </c>
    </row>
    <row r="10" spans="1:28" x14ac:dyDescent="0.25">
      <c r="A10" s="37"/>
      <c r="B10" s="37"/>
      <c r="C10" s="38"/>
      <c r="D10" s="54"/>
      <c r="E10" s="38"/>
      <c r="F10" s="39"/>
      <c r="G10" s="40"/>
      <c r="H10" s="40"/>
      <c r="I10" s="102"/>
      <c r="J10" s="40"/>
      <c r="K10" s="37"/>
      <c r="L10" s="37"/>
      <c r="M10" s="37"/>
      <c r="N10" s="37"/>
      <c r="O10" s="38"/>
      <c r="P10" s="37"/>
      <c r="Q10" s="39"/>
      <c r="R10" s="37"/>
      <c r="S10" s="37"/>
      <c r="T10" s="37"/>
      <c r="U10" s="37"/>
      <c r="V10" s="41"/>
      <c r="W10" s="41"/>
      <c r="X10" s="41"/>
      <c r="Y10" s="51"/>
      <c r="Z10" s="38"/>
    </row>
    <row r="11" spans="1:28" x14ac:dyDescent="0.25">
      <c r="A11" s="148">
        <v>2023</v>
      </c>
      <c r="B11" s="148">
        <v>1057</v>
      </c>
      <c r="C11" s="148" t="s">
        <v>119</v>
      </c>
      <c r="D11" s="149" t="s">
        <v>120</v>
      </c>
      <c r="E11" s="149" t="s">
        <v>121</v>
      </c>
      <c r="F11" s="149" t="s">
        <v>122</v>
      </c>
      <c r="G11" s="150">
        <v>-34.119999999999997</v>
      </c>
      <c r="H11" s="150">
        <v>-1.63</v>
      </c>
      <c r="I11" s="148" t="s">
        <v>123</v>
      </c>
      <c r="J11" s="150">
        <f t="shared" ref="J11:J42" si="0">IF(I11="SI",G11-H11,G11)</f>
        <v>-32.489999999999995</v>
      </c>
      <c r="K11" s="148" t="s">
        <v>124</v>
      </c>
      <c r="L11" s="148" t="s">
        <v>125</v>
      </c>
      <c r="M11" s="148" t="s">
        <v>126</v>
      </c>
      <c r="N11" s="148" t="s">
        <v>127</v>
      </c>
      <c r="O11" s="148" t="s">
        <v>128</v>
      </c>
      <c r="P11" s="148" t="s">
        <v>129</v>
      </c>
      <c r="Q11" s="148" t="s">
        <v>130</v>
      </c>
      <c r="R11" s="30" t="s">
        <v>125</v>
      </c>
      <c r="S11" s="30">
        <v>0</v>
      </c>
      <c r="T11" s="30">
        <v>0</v>
      </c>
      <c r="U11" s="30">
        <v>0</v>
      </c>
      <c r="V11" s="30">
        <v>0</v>
      </c>
      <c r="W11" s="30">
        <v>0</v>
      </c>
      <c r="X11" s="30">
        <v>0</v>
      </c>
      <c r="Y11" s="148" t="s">
        <v>125</v>
      </c>
      <c r="Z11" s="148" t="s">
        <v>131</v>
      </c>
      <c r="AA11" s="30" t="e">
        <f>IF(#REF!=#REF!,0,1)</f>
        <v>#REF!</v>
      </c>
    </row>
    <row r="12" spans="1:28" x14ac:dyDescent="0.25">
      <c r="A12" s="148">
        <v>2023</v>
      </c>
      <c r="B12" s="148">
        <v>422</v>
      </c>
      <c r="C12" s="148" t="s">
        <v>132</v>
      </c>
      <c r="D12" s="149" t="s">
        <v>133</v>
      </c>
      <c r="E12" s="149" t="s">
        <v>134</v>
      </c>
      <c r="F12" s="149" t="s">
        <v>135</v>
      </c>
      <c r="G12" s="150">
        <v>0.92</v>
      </c>
      <c r="H12" s="150">
        <v>0.92</v>
      </c>
      <c r="I12" s="148" t="s">
        <v>123</v>
      </c>
      <c r="J12" s="150">
        <f t="shared" si="0"/>
        <v>0</v>
      </c>
      <c r="K12" s="148" t="s">
        <v>136</v>
      </c>
      <c r="L12" s="148" t="s">
        <v>125</v>
      </c>
      <c r="M12" s="148" t="s">
        <v>126</v>
      </c>
      <c r="N12" s="148" t="s">
        <v>137</v>
      </c>
      <c r="O12" s="148" t="s">
        <v>138</v>
      </c>
      <c r="P12" s="148" t="s">
        <v>139</v>
      </c>
      <c r="Q12" s="148" t="s">
        <v>140</v>
      </c>
      <c r="R12" s="30" t="s">
        <v>141</v>
      </c>
      <c r="S12" s="30">
        <v>1130</v>
      </c>
      <c r="T12" s="30">
        <v>1276</v>
      </c>
      <c r="U12" s="30">
        <v>2</v>
      </c>
      <c r="V12" s="30">
        <v>2020</v>
      </c>
      <c r="W12" s="30">
        <v>620</v>
      </c>
      <c r="X12" s="30">
        <v>0</v>
      </c>
      <c r="Y12" s="148" t="s">
        <v>125</v>
      </c>
      <c r="Z12" s="148" t="s">
        <v>142</v>
      </c>
      <c r="AA12" s="30" t="e">
        <f>IF(#REF!=#REF!,0,1)</f>
        <v>#REF!</v>
      </c>
    </row>
    <row r="13" spans="1:28" x14ac:dyDescent="0.25">
      <c r="A13" s="148">
        <v>2025</v>
      </c>
      <c r="B13" s="148">
        <v>529</v>
      </c>
      <c r="C13" s="148" t="s">
        <v>143</v>
      </c>
      <c r="D13" s="149" t="s">
        <v>144</v>
      </c>
      <c r="E13" s="149" t="s">
        <v>145</v>
      </c>
      <c r="F13" s="149" t="s">
        <v>146</v>
      </c>
      <c r="G13" s="150">
        <v>12.08</v>
      </c>
      <c r="H13" s="150">
        <v>2.1800000000000002</v>
      </c>
      <c r="I13" s="148" t="s">
        <v>123</v>
      </c>
      <c r="J13" s="150">
        <f t="shared" si="0"/>
        <v>9.9</v>
      </c>
      <c r="K13" s="148" t="s">
        <v>147</v>
      </c>
      <c r="L13" s="148" t="s">
        <v>148</v>
      </c>
      <c r="M13" s="148" t="s">
        <v>149</v>
      </c>
      <c r="N13" s="148" t="s">
        <v>150</v>
      </c>
      <c r="O13" s="148" t="s">
        <v>151</v>
      </c>
      <c r="P13" s="148" t="s">
        <v>152</v>
      </c>
      <c r="Q13" s="148" t="s">
        <v>153</v>
      </c>
      <c r="R13" s="30" t="s">
        <v>154</v>
      </c>
      <c r="S13" s="30">
        <v>1030</v>
      </c>
      <c r="T13" s="30">
        <v>10302</v>
      </c>
      <c r="U13" s="30">
        <v>28</v>
      </c>
      <c r="V13" s="30">
        <v>2025</v>
      </c>
      <c r="W13" s="30">
        <v>289</v>
      </c>
      <c r="X13" s="30">
        <v>0</v>
      </c>
      <c r="Y13" s="148" t="s">
        <v>125</v>
      </c>
      <c r="Z13" s="148" t="s">
        <v>155</v>
      </c>
      <c r="AA13" s="30" t="e">
        <f>IF(#REF!=#REF!,0,1)</f>
        <v>#REF!</v>
      </c>
    </row>
    <row r="14" spans="1:28" x14ac:dyDescent="0.25">
      <c r="A14" s="148">
        <v>2025</v>
      </c>
      <c r="B14" s="148">
        <v>590</v>
      </c>
      <c r="C14" s="148" t="s">
        <v>156</v>
      </c>
      <c r="D14" s="149" t="s">
        <v>157</v>
      </c>
      <c r="E14" s="149" t="s">
        <v>158</v>
      </c>
      <c r="F14" s="149" t="s">
        <v>159</v>
      </c>
      <c r="G14" s="150">
        <v>319.49</v>
      </c>
      <c r="H14" s="150">
        <v>12.29</v>
      </c>
      <c r="I14" s="148" t="s">
        <v>123</v>
      </c>
      <c r="J14" s="150">
        <f t="shared" si="0"/>
        <v>307.2</v>
      </c>
      <c r="K14" s="148" t="s">
        <v>160</v>
      </c>
      <c r="L14" s="148" t="s">
        <v>161</v>
      </c>
      <c r="M14" s="148" t="s">
        <v>149</v>
      </c>
      <c r="N14" s="148" t="s">
        <v>162</v>
      </c>
      <c r="O14" s="148" t="s">
        <v>163</v>
      </c>
      <c r="P14" s="148" t="s">
        <v>164</v>
      </c>
      <c r="Q14" s="148" t="s">
        <v>165</v>
      </c>
      <c r="R14" s="30" t="s">
        <v>154</v>
      </c>
      <c r="S14" s="30">
        <v>1030</v>
      </c>
      <c r="T14" s="30">
        <v>10302</v>
      </c>
      <c r="U14" s="30">
        <v>10</v>
      </c>
      <c r="V14" s="30">
        <v>2025</v>
      </c>
      <c r="W14" s="30">
        <v>529</v>
      </c>
      <c r="X14" s="30">
        <v>0</v>
      </c>
      <c r="Y14" s="148" t="s">
        <v>156</v>
      </c>
      <c r="Z14" s="148" t="s">
        <v>166</v>
      </c>
      <c r="AA14" s="30" t="e">
        <f>IF(#REF!=#REF!,0,1)</f>
        <v>#REF!</v>
      </c>
    </row>
    <row r="15" spans="1:28" x14ac:dyDescent="0.25">
      <c r="A15" s="148">
        <v>2025</v>
      </c>
      <c r="B15" s="148">
        <v>28</v>
      </c>
      <c r="C15" s="148" t="s">
        <v>167</v>
      </c>
      <c r="D15" s="149" t="s">
        <v>168</v>
      </c>
      <c r="E15" s="149" t="s">
        <v>169</v>
      </c>
      <c r="F15" s="149" t="s">
        <v>170</v>
      </c>
      <c r="G15" s="150">
        <v>610</v>
      </c>
      <c r="H15" s="150">
        <v>0</v>
      </c>
      <c r="I15" s="148" t="s">
        <v>171</v>
      </c>
      <c r="J15" s="150">
        <f t="shared" si="0"/>
        <v>610</v>
      </c>
      <c r="K15" s="148" t="s">
        <v>172</v>
      </c>
      <c r="L15" s="148" t="s">
        <v>173</v>
      </c>
      <c r="M15" s="148" t="s">
        <v>149</v>
      </c>
      <c r="N15" s="148" t="s">
        <v>174</v>
      </c>
      <c r="O15" s="148" t="s">
        <v>175</v>
      </c>
      <c r="P15" s="148" t="s">
        <v>152</v>
      </c>
      <c r="Q15" s="148" t="s">
        <v>153</v>
      </c>
      <c r="R15" s="30" t="s">
        <v>154</v>
      </c>
      <c r="S15" s="30">
        <v>1030</v>
      </c>
      <c r="T15" s="30">
        <v>10302</v>
      </c>
      <c r="U15" s="30">
        <v>58</v>
      </c>
      <c r="V15" s="30">
        <v>2024</v>
      </c>
      <c r="W15" s="30">
        <v>629</v>
      </c>
      <c r="X15" s="30">
        <v>0</v>
      </c>
      <c r="Y15" s="148" t="s">
        <v>125</v>
      </c>
      <c r="Z15" s="148" t="s">
        <v>176</v>
      </c>
      <c r="AA15" s="30" t="e">
        <f>IF(#REF!=#REF!,0,1)</f>
        <v>#REF!</v>
      </c>
    </row>
    <row r="16" spans="1:28" x14ac:dyDescent="0.25">
      <c r="A16" s="148">
        <v>2025</v>
      </c>
      <c r="B16" s="148">
        <v>591</v>
      </c>
      <c r="C16" s="148" t="s">
        <v>156</v>
      </c>
      <c r="D16" s="149" t="s">
        <v>177</v>
      </c>
      <c r="E16" s="149" t="s">
        <v>178</v>
      </c>
      <c r="F16" s="149" t="s">
        <v>179</v>
      </c>
      <c r="G16" s="150">
        <v>192.15</v>
      </c>
      <c r="H16" s="150">
        <v>34.65</v>
      </c>
      <c r="I16" s="148" t="s">
        <v>123</v>
      </c>
      <c r="J16" s="150">
        <f t="shared" si="0"/>
        <v>157.5</v>
      </c>
      <c r="K16" s="148" t="s">
        <v>180</v>
      </c>
      <c r="L16" s="148" t="s">
        <v>181</v>
      </c>
      <c r="M16" s="148" t="s">
        <v>149</v>
      </c>
      <c r="N16" s="148" t="s">
        <v>182</v>
      </c>
      <c r="O16" s="148" t="s">
        <v>156</v>
      </c>
      <c r="P16" s="148" t="s">
        <v>129</v>
      </c>
      <c r="Q16" s="148" t="s">
        <v>130</v>
      </c>
      <c r="R16" s="30" t="s">
        <v>183</v>
      </c>
      <c r="S16" s="30">
        <v>2020</v>
      </c>
      <c r="T16" s="30">
        <v>20203</v>
      </c>
      <c r="U16" s="30">
        <v>2</v>
      </c>
      <c r="V16" s="30">
        <v>2025</v>
      </c>
      <c r="W16" s="30">
        <v>157</v>
      </c>
      <c r="X16" s="30">
        <v>0</v>
      </c>
      <c r="Y16" s="148" t="s">
        <v>184</v>
      </c>
      <c r="Z16" s="148" t="s">
        <v>185</v>
      </c>
      <c r="AA16" s="30" t="e">
        <f>IF(#REF!=#REF!,0,1)</f>
        <v>#REF!</v>
      </c>
    </row>
    <row r="17" spans="1:27" x14ac:dyDescent="0.25">
      <c r="A17" s="148">
        <v>2025</v>
      </c>
      <c r="B17" s="148">
        <v>592</v>
      </c>
      <c r="C17" s="148" t="s">
        <v>156</v>
      </c>
      <c r="D17" s="149" t="s">
        <v>186</v>
      </c>
      <c r="E17" s="149" t="s">
        <v>178</v>
      </c>
      <c r="F17" s="149" t="s">
        <v>187</v>
      </c>
      <c r="G17" s="150">
        <v>973.56</v>
      </c>
      <c r="H17" s="150">
        <v>175.56</v>
      </c>
      <c r="I17" s="148" t="s">
        <v>123</v>
      </c>
      <c r="J17" s="150">
        <f t="shared" si="0"/>
        <v>798</v>
      </c>
      <c r="K17" s="148" t="s">
        <v>188</v>
      </c>
      <c r="L17" s="148" t="s">
        <v>189</v>
      </c>
      <c r="M17" s="148" t="s">
        <v>149</v>
      </c>
      <c r="N17" s="148" t="s">
        <v>190</v>
      </c>
      <c r="O17" s="148" t="s">
        <v>156</v>
      </c>
      <c r="P17" s="148" t="s">
        <v>129</v>
      </c>
      <c r="Q17" s="148" t="s">
        <v>130</v>
      </c>
      <c r="R17" s="30" t="s">
        <v>183</v>
      </c>
      <c r="S17" s="30">
        <v>2020</v>
      </c>
      <c r="T17" s="30">
        <v>20203</v>
      </c>
      <c r="U17" s="30">
        <v>2</v>
      </c>
      <c r="V17" s="30">
        <v>2025</v>
      </c>
      <c r="W17" s="30">
        <v>112</v>
      </c>
      <c r="X17" s="30">
        <v>0</v>
      </c>
      <c r="Y17" s="148" t="s">
        <v>184</v>
      </c>
      <c r="Z17" s="148" t="s">
        <v>191</v>
      </c>
      <c r="AA17" s="30" t="e">
        <f>IF(#REF!=#REF!,0,1)</f>
        <v>#REF!</v>
      </c>
    </row>
    <row r="18" spans="1:27" x14ac:dyDescent="0.25">
      <c r="A18" s="148">
        <v>2025</v>
      </c>
      <c r="B18" s="148">
        <v>172</v>
      </c>
      <c r="C18" s="148" t="s">
        <v>192</v>
      </c>
      <c r="D18" s="149" t="s">
        <v>193</v>
      </c>
      <c r="E18" s="149" t="s">
        <v>194</v>
      </c>
      <c r="F18" s="149" t="s">
        <v>195</v>
      </c>
      <c r="G18" s="150">
        <v>1700</v>
      </c>
      <c r="H18" s="150">
        <v>306.56</v>
      </c>
      <c r="I18" s="148" t="s">
        <v>123</v>
      </c>
      <c r="J18" s="150">
        <f t="shared" si="0"/>
        <v>1393.44</v>
      </c>
      <c r="K18" s="148" t="s">
        <v>196</v>
      </c>
      <c r="L18" s="148" t="s">
        <v>197</v>
      </c>
      <c r="M18" s="148" t="s">
        <v>149</v>
      </c>
      <c r="N18" s="148" t="s">
        <v>198</v>
      </c>
      <c r="O18" s="148" t="s">
        <v>194</v>
      </c>
      <c r="P18" s="148" t="s">
        <v>152</v>
      </c>
      <c r="Q18" s="148" t="s">
        <v>153</v>
      </c>
      <c r="R18" s="30" t="s">
        <v>154</v>
      </c>
      <c r="S18" s="30">
        <v>1030</v>
      </c>
      <c r="T18" s="30">
        <v>10301</v>
      </c>
      <c r="U18" s="30">
        <v>5</v>
      </c>
      <c r="V18" s="30">
        <v>2025</v>
      </c>
      <c r="W18" s="30">
        <v>213</v>
      </c>
      <c r="X18" s="30">
        <v>0</v>
      </c>
      <c r="Y18" s="148" t="s">
        <v>125</v>
      </c>
      <c r="Z18" s="148" t="s">
        <v>199</v>
      </c>
      <c r="AA18" s="30" t="e">
        <f>IF(#REF!=#REF!,0,1)</f>
        <v>#REF!</v>
      </c>
    </row>
    <row r="19" spans="1:27" x14ac:dyDescent="0.25">
      <c r="A19" s="148">
        <v>2025</v>
      </c>
      <c r="B19" s="148">
        <v>452</v>
      </c>
      <c r="C19" s="148" t="s">
        <v>200</v>
      </c>
      <c r="D19" s="149" t="s">
        <v>201</v>
      </c>
      <c r="E19" s="149" t="s">
        <v>202</v>
      </c>
      <c r="F19" s="149" t="s">
        <v>203</v>
      </c>
      <c r="G19" s="150">
        <v>1161.44</v>
      </c>
      <c r="H19" s="150">
        <v>209.44</v>
      </c>
      <c r="I19" s="148" t="s">
        <v>123</v>
      </c>
      <c r="J19" s="150">
        <f t="shared" si="0"/>
        <v>952</v>
      </c>
      <c r="K19" s="148" t="s">
        <v>204</v>
      </c>
      <c r="L19" s="148" t="s">
        <v>205</v>
      </c>
      <c r="M19" s="148" t="s">
        <v>149</v>
      </c>
      <c r="N19" s="148" t="s">
        <v>206</v>
      </c>
      <c r="O19" s="148" t="s">
        <v>202</v>
      </c>
      <c r="P19" s="148" t="s">
        <v>129</v>
      </c>
      <c r="Q19" s="148" t="s">
        <v>130</v>
      </c>
      <c r="R19" s="30" t="s">
        <v>154</v>
      </c>
      <c r="S19" s="30">
        <v>1030</v>
      </c>
      <c r="T19" s="30">
        <v>10303</v>
      </c>
      <c r="U19" s="30">
        <v>46</v>
      </c>
      <c r="V19" s="30">
        <v>2025</v>
      </c>
      <c r="W19" s="30">
        <v>84</v>
      </c>
      <c r="X19" s="30">
        <v>0</v>
      </c>
      <c r="Y19" s="148" t="s">
        <v>207</v>
      </c>
      <c r="Z19" s="148" t="s">
        <v>163</v>
      </c>
      <c r="AA19" s="30" t="e">
        <f>IF(#REF!=#REF!,0,1)</f>
        <v>#REF!</v>
      </c>
    </row>
    <row r="20" spans="1:27" x14ac:dyDescent="0.25">
      <c r="A20" s="148">
        <v>2025</v>
      </c>
      <c r="B20" s="148">
        <v>453</v>
      </c>
      <c r="C20" s="148" t="s">
        <v>200</v>
      </c>
      <c r="D20" s="149" t="s">
        <v>208</v>
      </c>
      <c r="E20" s="149" t="s">
        <v>202</v>
      </c>
      <c r="F20" s="149" t="s">
        <v>209</v>
      </c>
      <c r="G20" s="150">
        <v>244</v>
      </c>
      <c r="H20" s="150">
        <v>44</v>
      </c>
      <c r="I20" s="148" t="s">
        <v>123</v>
      </c>
      <c r="J20" s="150">
        <f t="shared" si="0"/>
        <v>200</v>
      </c>
      <c r="K20" s="148" t="s">
        <v>210</v>
      </c>
      <c r="L20" s="148" t="s">
        <v>211</v>
      </c>
      <c r="M20" s="148" t="s">
        <v>149</v>
      </c>
      <c r="N20" s="148" t="s">
        <v>212</v>
      </c>
      <c r="O20" s="148" t="s">
        <v>202</v>
      </c>
      <c r="P20" s="148" t="s">
        <v>129</v>
      </c>
      <c r="Q20" s="148" t="s">
        <v>130</v>
      </c>
      <c r="R20" s="30" t="s">
        <v>183</v>
      </c>
      <c r="S20" s="30">
        <v>2020</v>
      </c>
      <c r="T20" s="30">
        <v>20201</v>
      </c>
      <c r="U20" s="30">
        <v>26</v>
      </c>
      <c r="V20" s="30">
        <v>2025</v>
      </c>
      <c r="W20" s="30">
        <v>282</v>
      </c>
      <c r="X20" s="30">
        <v>0</v>
      </c>
      <c r="Y20" s="148" t="s">
        <v>207</v>
      </c>
      <c r="Z20" s="148" t="s">
        <v>163</v>
      </c>
      <c r="AA20" s="30" t="e">
        <f>IF(#REF!=#REF!,0,1)</f>
        <v>#REF!</v>
      </c>
    </row>
    <row r="21" spans="1:27" x14ac:dyDescent="0.25">
      <c r="A21" s="148">
        <v>2025</v>
      </c>
      <c r="B21" s="148">
        <v>593</v>
      </c>
      <c r="C21" s="148" t="s">
        <v>213</v>
      </c>
      <c r="D21" s="149" t="s">
        <v>214</v>
      </c>
      <c r="E21" s="149" t="s">
        <v>215</v>
      </c>
      <c r="F21" s="149" t="s">
        <v>216</v>
      </c>
      <c r="G21" s="150">
        <v>44490.879999999997</v>
      </c>
      <c r="H21" s="150">
        <v>4044.63</v>
      </c>
      <c r="I21" s="148" t="s">
        <v>123</v>
      </c>
      <c r="J21" s="150">
        <f t="shared" si="0"/>
        <v>40446.25</v>
      </c>
      <c r="K21" s="148" t="s">
        <v>125</v>
      </c>
      <c r="L21" s="148" t="s">
        <v>217</v>
      </c>
      <c r="M21" s="148" t="s">
        <v>149</v>
      </c>
      <c r="N21" s="148" t="s">
        <v>218</v>
      </c>
      <c r="O21" s="148" t="s">
        <v>156</v>
      </c>
      <c r="P21" s="148" t="s">
        <v>139</v>
      </c>
      <c r="Q21" s="148" t="s">
        <v>140</v>
      </c>
      <c r="R21" s="30" t="s">
        <v>154</v>
      </c>
      <c r="S21" s="30">
        <v>1030</v>
      </c>
      <c r="T21" s="30">
        <v>10302</v>
      </c>
      <c r="U21" s="30">
        <v>57</v>
      </c>
      <c r="V21" s="30">
        <v>2025</v>
      </c>
      <c r="W21" s="30">
        <v>340</v>
      </c>
      <c r="X21" s="30">
        <v>0</v>
      </c>
      <c r="Y21" s="148" t="s">
        <v>219</v>
      </c>
      <c r="Z21" s="148" t="s">
        <v>185</v>
      </c>
      <c r="AA21" s="30" t="e">
        <f>IF(#REF!=#REF!,0,1)</f>
        <v>#REF!</v>
      </c>
    </row>
    <row r="22" spans="1:27" x14ac:dyDescent="0.25">
      <c r="A22" s="148">
        <v>2021</v>
      </c>
      <c r="B22" s="148">
        <v>1120</v>
      </c>
      <c r="C22" s="148" t="s">
        <v>220</v>
      </c>
      <c r="D22" s="149" t="s">
        <v>221</v>
      </c>
      <c r="E22" s="149" t="s">
        <v>222</v>
      </c>
      <c r="F22" s="149" t="s">
        <v>223</v>
      </c>
      <c r="G22" s="150">
        <v>793</v>
      </c>
      <c r="H22" s="150">
        <v>143</v>
      </c>
      <c r="I22" s="148" t="s">
        <v>123</v>
      </c>
      <c r="J22" s="150">
        <f t="shared" si="0"/>
        <v>650</v>
      </c>
      <c r="K22" s="148" t="s">
        <v>125</v>
      </c>
      <c r="L22" s="148" t="s">
        <v>224</v>
      </c>
      <c r="M22" s="148" t="s">
        <v>225</v>
      </c>
      <c r="N22" s="148" t="s">
        <v>226</v>
      </c>
      <c r="O22" s="148" t="s">
        <v>222</v>
      </c>
      <c r="P22" s="148" t="s">
        <v>129</v>
      </c>
      <c r="Q22" s="148" t="s">
        <v>130</v>
      </c>
      <c r="R22" s="30" t="s">
        <v>125</v>
      </c>
      <c r="S22" s="30">
        <v>0</v>
      </c>
      <c r="T22" s="30">
        <v>0</v>
      </c>
      <c r="U22" s="30">
        <v>0</v>
      </c>
      <c r="V22" s="30">
        <v>0</v>
      </c>
      <c r="W22" s="30">
        <v>0</v>
      </c>
      <c r="X22" s="30">
        <v>0</v>
      </c>
      <c r="Y22" s="148" t="s">
        <v>125</v>
      </c>
      <c r="Z22" s="148" t="s">
        <v>227</v>
      </c>
      <c r="AA22" s="30" t="e">
        <f>IF(#REF!=#REF!,0,1)</f>
        <v>#REF!</v>
      </c>
    </row>
    <row r="23" spans="1:27" x14ac:dyDescent="0.25">
      <c r="A23" s="148">
        <v>2018</v>
      </c>
      <c r="B23" s="148">
        <v>225</v>
      </c>
      <c r="C23" s="148" t="s">
        <v>228</v>
      </c>
      <c r="D23" s="149" t="s">
        <v>229</v>
      </c>
      <c r="E23" s="149" t="s">
        <v>230</v>
      </c>
      <c r="F23" s="149" t="s">
        <v>125</v>
      </c>
      <c r="G23" s="150">
        <v>3.29</v>
      </c>
      <c r="H23" s="150">
        <v>0.59</v>
      </c>
      <c r="I23" s="148" t="s">
        <v>123</v>
      </c>
      <c r="J23" s="150">
        <f t="shared" si="0"/>
        <v>2.7</v>
      </c>
      <c r="K23" s="148" t="s">
        <v>125</v>
      </c>
      <c r="L23" s="148" t="s">
        <v>231</v>
      </c>
      <c r="M23" s="148" t="s">
        <v>232</v>
      </c>
      <c r="N23" s="148" t="s">
        <v>233</v>
      </c>
      <c r="O23" s="148" t="s">
        <v>234</v>
      </c>
      <c r="P23" s="148" t="s">
        <v>235</v>
      </c>
      <c r="Q23" s="148" t="s">
        <v>235</v>
      </c>
      <c r="R23" s="30" t="s">
        <v>125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148" t="s">
        <v>125</v>
      </c>
      <c r="Z23" s="148" t="s">
        <v>236</v>
      </c>
      <c r="AA23" s="30" t="e">
        <f>IF(#REF!=#REF!,0,1)</f>
        <v>#REF!</v>
      </c>
    </row>
    <row r="24" spans="1:27" x14ac:dyDescent="0.25">
      <c r="A24" s="148">
        <v>2020</v>
      </c>
      <c r="B24" s="148">
        <v>1169</v>
      </c>
      <c r="C24" s="148" t="s">
        <v>237</v>
      </c>
      <c r="D24" s="149" t="s">
        <v>238</v>
      </c>
      <c r="E24" s="149" t="s">
        <v>239</v>
      </c>
      <c r="F24" s="149" t="s">
        <v>240</v>
      </c>
      <c r="G24" s="150">
        <v>183</v>
      </c>
      <c r="H24" s="150">
        <v>33</v>
      </c>
      <c r="I24" s="148" t="s">
        <v>123</v>
      </c>
      <c r="J24" s="150">
        <f t="shared" si="0"/>
        <v>150</v>
      </c>
      <c r="K24" s="148" t="s">
        <v>125</v>
      </c>
      <c r="L24" s="148" t="s">
        <v>241</v>
      </c>
      <c r="M24" s="148" t="s">
        <v>242</v>
      </c>
      <c r="N24" s="148" t="s">
        <v>243</v>
      </c>
      <c r="O24" s="148" t="s">
        <v>244</v>
      </c>
      <c r="P24" s="148" t="s">
        <v>129</v>
      </c>
      <c r="Q24" s="148" t="s">
        <v>130</v>
      </c>
      <c r="R24" s="30" t="s">
        <v>125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148" t="s">
        <v>125</v>
      </c>
      <c r="Z24" s="148" t="s">
        <v>245</v>
      </c>
      <c r="AA24" s="30" t="e">
        <f>IF(#REF!=#REF!,0,1)</f>
        <v>#REF!</v>
      </c>
    </row>
    <row r="25" spans="1:27" x14ac:dyDescent="0.25">
      <c r="A25" s="148">
        <v>2020</v>
      </c>
      <c r="B25" s="148">
        <v>1170</v>
      </c>
      <c r="C25" s="148" t="s">
        <v>237</v>
      </c>
      <c r="D25" s="149" t="s">
        <v>246</v>
      </c>
      <c r="E25" s="149" t="s">
        <v>239</v>
      </c>
      <c r="F25" s="149" t="s">
        <v>247</v>
      </c>
      <c r="G25" s="150">
        <v>135.86000000000001</v>
      </c>
      <c r="H25" s="150">
        <v>24.5</v>
      </c>
      <c r="I25" s="148" t="s">
        <v>123</v>
      </c>
      <c r="J25" s="150">
        <f t="shared" si="0"/>
        <v>111.36000000000001</v>
      </c>
      <c r="K25" s="148" t="s">
        <v>125</v>
      </c>
      <c r="L25" s="148" t="s">
        <v>248</v>
      </c>
      <c r="M25" s="148" t="s">
        <v>242</v>
      </c>
      <c r="N25" s="148" t="s">
        <v>249</v>
      </c>
      <c r="O25" s="148" t="s">
        <v>244</v>
      </c>
      <c r="P25" s="148" t="s">
        <v>129</v>
      </c>
      <c r="Q25" s="148" t="s">
        <v>130</v>
      </c>
      <c r="R25" s="30" t="s">
        <v>125</v>
      </c>
      <c r="S25" s="30">
        <v>0</v>
      </c>
      <c r="T25" s="30">
        <v>0</v>
      </c>
      <c r="U25" s="30">
        <v>0</v>
      </c>
      <c r="V25" s="30">
        <v>0</v>
      </c>
      <c r="W25" s="30">
        <v>0</v>
      </c>
      <c r="X25" s="30">
        <v>0</v>
      </c>
      <c r="Y25" s="148" t="s">
        <v>125</v>
      </c>
      <c r="Z25" s="148" t="s">
        <v>250</v>
      </c>
      <c r="AA25" s="30" t="e">
        <f>IF(#REF!=#REF!,0,1)</f>
        <v>#REF!</v>
      </c>
    </row>
    <row r="26" spans="1:27" x14ac:dyDescent="0.25">
      <c r="A26" s="148">
        <v>2025</v>
      </c>
      <c r="B26" s="148">
        <v>532</v>
      </c>
      <c r="C26" s="148" t="s">
        <v>143</v>
      </c>
      <c r="D26" s="149" t="s">
        <v>251</v>
      </c>
      <c r="E26" s="149" t="s">
        <v>252</v>
      </c>
      <c r="F26" s="149" t="s">
        <v>253</v>
      </c>
      <c r="G26" s="150">
        <v>115</v>
      </c>
      <c r="H26" s="150">
        <v>0</v>
      </c>
      <c r="I26" s="148" t="s">
        <v>171</v>
      </c>
      <c r="J26" s="150">
        <f t="shared" si="0"/>
        <v>115</v>
      </c>
      <c r="K26" s="148" t="s">
        <v>254</v>
      </c>
      <c r="L26" s="148" t="s">
        <v>255</v>
      </c>
      <c r="M26" s="148" t="s">
        <v>149</v>
      </c>
      <c r="N26" s="148" t="s">
        <v>256</v>
      </c>
      <c r="O26" s="148" t="s">
        <v>252</v>
      </c>
      <c r="P26" s="148" t="s">
        <v>152</v>
      </c>
      <c r="Q26" s="148" t="s">
        <v>153</v>
      </c>
      <c r="R26" s="30" t="s">
        <v>154</v>
      </c>
      <c r="S26" s="30">
        <v>1030</v>
      </c>
      <c r="T26" s="30">
        <v>10301</v>
      </c>
      <c r="U26" s="30">
        <v>11</v>
      </c>
      <c r="V26" s="30">
        <v>2025</v>
      </c>
      <c r="W26" s="30">
        <v>305</v>
      </c>
      <c r="X26" s="30">
        <v>0</v>
      </c>
      <c r="Y26" s="148" t="s">
        <v>125</v>
      </c>
      <c r="Z26" s="148" t="s">
        <v>257</v>
      </c>
      <c r="AA26" s="30" t="e">
        <f>IF(#REF!=#REF!,0,1)</f>
        <v>#REF!</v>
      </c>
    </row>
    <row r="27" spans="1:27" x14ac:dyDescent="0.25">
      <c r="A27" s="148">
        <v>2025</v>
      </c>
      <c r="B27" s="148">
        <v>551</v>
      </c>
      <c r="C27" s="148" t="s">
        <v>215</v>
      </c>
      <c r="D27" s="149" t="s">
        <v>258</v>
      </c>
      <c r="E27" s="149" t="s">
        <v>259</v>
      </c>
      <c r="F27" s="149" t="s">
        <v>260</v>
      </c>
      <c r="G27" s="150">
        <v>6000</v>
      </c>
      <c r="H27" s="150">
        <v>0</v>
      </c>
      <c r="I27" s="148" t="s">
        <v>171</v>
      </c>
      <c r="J27" s="150">
        <f t="shared" si="0"/>
        <v>6000</v>
      </c>
      <c r="K27" s="148" t="s">
        <v>261</v>
      </c>
      <c r="L27" s="148" t="s">
        <v>262</v>
      </c>
      <c r="M27" s="148" t="s">
        <v>149</v>
      </c>
      <c r="N27" s="148" t="s">
        <v>263</v>
      </c>
      <c r="O27" s="148" t="s">
        <v>264</v>
      </c>
      <c r="P27" s="148" t="s">
        <v>152</v>
      </c>
      <c r="Q27" s="148" t="s">
        <v>153</v>
      </c>
      <c r="R27" s="30" t="s">
        <v>154</v>
      </c>
      <c r="S27" s="30">
        <v>1030</v>
      </c>
      <c r="T27" s="30">
        <v>10302</v>
      </c>
      <c r="U27" s="30">
        <v>81</v>
      </c>
      <c r="V27" s="30">
        <v>2025</v>
      </c>
      <c r="W27" s="30">
        <v>538</v>
      </c>
      <c r="X27" s="30">
        <v>0</v>
      </c>
      <c r="Y27" s="148" t="s">
        <v>219</v>
      </c>
      <c r="Z27" s="148" t="s">
        <v>265</v>
      </c>
      <c r="AA27" s="30" t="e">
        <f>IF(#REF!=#REF!,0,1)</f>
        <v>#REF!</v>
      </c>
    </row>
    <row r="28" spans="1:27" x14ac:dyDescent="0.25">
      <c r="A28" s="148">
        <v>2025</v>
      </c>
      <c r="B28" s="148">
        <v>164</v>
      </c>
      <c r="C28" s="148" t="s">
        <v>266</v>
      </c>
      <c r="D28" s="149" t="s">
        <v>267</v>
      </c>
      <c r="E28" s="149" t="s">
        <v>176</v>
      </c>
      <c r="F28" s="149" t="s">
        <v>268</v>
      </c>
      <c r="G28" s="150">
        <v>26952</v>
      </c>
      <c r="H28" s="150">
        <v>6718.66</v>
      </c>
      <c r="I28" s="148" t="s">
        <v>123</v>
      </c>
      <c r="J28" s="150">
        <f t="shared" si="0"/>
        <v>20233.34</v>
      </c>
      <c r="K28" s="148" t="s">
        <v>269</v>
      </c>
      <c r="L28" s="148" t="s">
        <v>270</v>
      </c>
      <c r="M28" s="148" t="s">
        <v>149</v>
      </c>
      <c r="N28" s="148" t="s">
        <v>271</v>
      </c>
      <c r="O28" s="148" t="s">
        <v>272</v>
      </c>
      <c r="P28" s="148" t="s">
        <v>273</v>
      </c>
      <c r="Q28" s="148" t="s">
        <v>274</v>
      </c>
      <c r="R28" s="30" t="s">
        <v>183</v>
      </c>
      <c r="S28" s="30">
        <v>2020</v>
      </c>
      <c r="T28" s="30">
        <v>20203</v>
      </c>
      <c r="U28" s="30">
        <v>4</v>
      </c>
      <c r="V28" s="30">
        <v>2024</v>
      </c>
      <c r="W28" s="30">
        <v>354</v>
      </c>
      <c r="X28" s="30">
        <v>0</v>
      </c>
      <c r="Y28" s="148" t="s">
        <v>125</v>
      </c>
      <c r="Z28" s="148" t="s">
        <v>275</v>
      </c>
      <c r="AA28" s="30" t="e">
        <f>IF(#REF!=#REF!,0,1)</f>
        <v>#REF!</v>
      </c>
    </row>
    <row r="29" spans="1:27" x14ac:dyDescent="0.25">
      <c r="A29" s="148">
        <v>2025</v>
      </c>
      <c r="B29" s="148">
        <v>165</v>
      </c>
      <c r="C29" s="148" t="s">
        <v>266</v>
      </c>
      <c r="D29" s="149" t="s">
        <v>276</v>
      </c>
      <c r="E29" s="149" t="s">
        <v>176</v>
      </c>
      <c r="F29" s="149" t="s">
        <v>277</v>
      </c>
      <c r="G29" s="150">
        <v>-26952</v>
      </c>
      <c r="H29" s="150">
        <v>-6718.66</v>
      </c>
      <c r="I29" s="148" t="s">
        <v>123</v>
      </c>
      <c r="J29" s="150">
        <f t="shared" si="0"/>
        <v>-20233.34</v>
      </c>
      <c r="K29" s="148" t="s">
        <v>269</v>
      </c>
      <c r="L29" s="148" t="s">
        <v>278</v>
      </c>
      <c r="M29" s="148" t="s">
        <v>149</v>
      </c>
      <c r="N29" s="148" t="s">
        <v>279</v>
      </c>
      <c r="O29" s="148" t="s">
        <v>272</v>
      </c>
      <c r="P29" s="148" t="s">
        <v>273</v>
      </c>
      <c r="Q29" s="148" t="s">
        <v>274</v>
      </c>
      <c r="R29" s="30" t="s">
        <v>183</v>
      </c>
      <c r="S29" s="30">
        <v>2020</v>
      </c>
      <c r="T29" s="30">
        <v>20203</v>
      </c>
      <c r="U29" s="30">
        <v>4</v>
      </c>
      <c r="V29" s="30">
        <v>2024</v>
      </c>
      <c r="W29" s="30">
        <v>354</v>
      </c>
      <c r="X29" s="30">
        <v>0</v>
      </c>
      <c r="Y29" s="148" t="s">
        <v>125</v>
      </c>
      <c r="Z29" s="148" t="s">
        <v>275</v>
      </c>
      <c r="AA29" s="30" t="e">
        <f>IF(#REF!=#REF!,0,1)</f>
        <v>#REF!</v>
      </c>
    </row>
    <row r="30" spans="1:27" x14ac:dyDescent="0.25">
      <c r="A30" s="148">
        <v>2025</v>
      </c>
      <c r="B30" s="148">
        <v>454</v>
      </c>
      <c r="C30" s="148" t="s">
        <v>200</v>
      </c>
      <c r="D30" s="149" t="s">
        <v>280</v>
      </c>
      <c r="E30" s="149" t="s">
        <v>281</v>
      </c>
      <c r="F30" s="149" t="s">
        <v>282</v>
      </c>
      <c r="G30" s="150">
        <v>108.82</v>
      </c>
      <c r="H30" s="150">
        <v>19.62</v>
      </c>
      <c r="I30" s="148" t="s">
        <v>123</v>
      </c>
      <c r="J30" s="150">
        <f t="shared" si="0"/>
        <v>89.199999999999989</v>
      </c>
      <c r="K30" s="148" t="s">
        <v>283</v>
      </c>
      <c r="L30" s="148" t="s">
        <v>284</v>
      </c>
      <c r="M30" s="148" t="s">
        <v>149</v>
      </c>
      <c r="N30" s="148" t="s">
        <v>285</v>
      </c>
      <c r="O30" s="148" t="s">
        <v>286</v>
      </c>
      <c r="P30" s="148" t="s">
        <v>129</v>
      </c>
      <c r="Q30" s="148" t="s">
        <v>130</v>
      </c>
      <c r="R30" s="30" t="s">
        <v>154</v>
      </c>
      <c r="S30" s="30">
        <v>1030</v>
      </c>
      <c r="T30" s="30">
        <v>10303</v>
      </c>
      <c r="U30" s="30">
        <v>47</v>
      </c>
      <c r="V30" s="30">
        <v>2025</v>
      </c>
      <c r="W30" s="30">
        <v>701</v>
      </c>
      <c r="X30" s="30">
        <v>0</v>
      </c>
      <c r="Y30" s="148" t="s">
        <v>207</v>
      </c>
      <c r="Z30" s="148" t="s">
        <v>287</v>
      </c>
      <c r="AA30" s="30" t="e">
        <f>IF(#REF!=#REF!,0,1)</f>
        <v>#REF!</v>
      </c>
    </row>
    <row r="31" spans="1:27" x14ac:dyDescent="0.25">
      <c r="A31" s="148">
        <v>2025</v>
      </c>
      <c r="B31" s="148">
        <v>455</v>
      </c>
      <c r="C31" s="148" t="s">
        <v>200</v>
      </c>
      <c r="D31" s="149" t="s">
        <v>288</v>
      </c>
      <c r="E31" s="149" t="s">
        <v>281</v>
      </c>
      <c r="F31" s="149" t="s">
        <v>289</v>
      </c>
      <c r="G31" s="150">
        <v>72.03</v>
      </c>
      <c r="H31" s="150">
        <v>12.99</v>
      </c>
      <c r="I31" s="148" t="s">
        <v>123</v>
      </c>
      <c r="J31" s="150">
        <f t="shared" si="0"/>
        <v>59.04</v>
      </c>
      <c r="K31" s="148" t="s">
        <v>283</v>
      </c>
      <c r="L31" s="148" t="s">
        <v>290</v>
      </c>
      <c r="M31" s="148" t="s">
        <v>149</v>
      </c>
      <c r="N31" s="148" t="s">
        <v>291</v>
      </c>
      <c r="O31" s="148" t="s">
        <v>286</v>
      </c>
      <c r="P31" s="148" t="s">
        <v>129</v>
      </c>
      <c r="Q31" s="148" t="s">
        <v>130</v>
      </c>
      <c r="R31" s="30" t="s">
        <v>154</v>
      </c>
      <c r="S31" s="30">
        <v>1030</v>
      </c>
      <c r="T31" s="30">
        <v>10303</v>
      </c>
      <c r="U31" s="30">
        <v>47</v>
      </c>
      <c r="V31" s="30">
        <v>2025</v>
      </c>
      <c r="W31" s="30">
        <v>701</v>
      </c>
      <c r="X31" s="30">
        <v>0</v>
      </c>
      <c r="Y31" s="148" t="s">
        <v>207</v>
      </c>
      <c r="Z31" s="148" t="s">
        <v>287</v>
      </c>
      <c r="AA31" s="30" t="e">
        <f>IF(#REF!=#REF!,0,1)</f>
        <v>#REF!</v>
      </c>
    </row>
    <row r="32" spans="1:27" x14ac:dyDescent="0.25">
      <c r="A32" s="148">
        <v>2025</v>
      </c>
      <c r="B32" s="148">
        <v>456</v>
      </c>
      <c r="C32" s="148" t="s">
        <v>200</v>
      </c>
      <c r="D32" s="149" t="s">
        <v>292</v>
      </c>
      <c r="E32" s="149" t="s">
        <v>281</v>
      </c>
      <c r="F32" s="149" t="s">
        <v>293</v>
      </c>
      <c r="G32" s="150">
        <v>97</v>
      </c>
      <c r="H32" s="150">
        <v>17.489999999999998</v>
      </c>
      <c r="I32" s="148" t="s">
        <v>123</v>
      </c>
      <c r="J32" s="150">
        <f t="shared" si="0"/>
        <v>79.510000000000005</v>
      </c>
      <c r="K32" s="148" t="s">
        <v>283</v>
      </c>
      <c r="L32" s="148" t="s">
        <v>125</v>
      </c>
      <c r="M32" s="148" t="s">
        <v>149</v>
      </c>
      <c r="N32" s="148" t="s">
        <v>294</v>
      </c>
      <c r="O32" s="148" t="s">
        <v>286</v>
      </c>
      <c r="P32" s="148" t="s">
        <v>129</v>
      </c>
      <c r="Q32" s="148" t="s">
        <v>130</v>
      </c>
      <c r="R32" s="30" t="s">
        <v>154</v>
      </c>
      <c r="S32" s="30">
        <v>1030</v>
      </c>
      <c r="T32" s="30">
        <v>10303</v>
      </c>
      <c r="U32" s="30">
        <v>47</v>
      </c>
      <c r="V32" s="30">
        <v>2025</v>
      </c>
      <c r="W32" s="30">
        <v>701</v>
      </c>
      <c r="X32" s="30">
        <v>0</v>
      </c>
      <c r="Y32" s="148" t="s">
        <v>207</v>
      </c>
      <c r="Z32" s="148" t="s">
        <v>287</v>
      </c>
      <c r="AA32" s="30" t="e">
        <f>IF(#REF!=#REF!,0,1)</f>
        <v>#REF!</v>
      </c>
    </row>
    <row r="33" spans="1:27" x14ac:dyDescent="0.25">
      <c r="A33" s="148">
        <v>2025</v>
      </c>
      <c r="B33" s="148">
        <v>457</v>
      </c>
      <c r="C33" s="148" t="s">
        <v>200</v>
      </c>
      <c r="D33" s="149" t="s">
        <v>295</v>
      </c>
      <c r="E33" s="149" t="s">
        <v>281</v>
      </c>
      <c r="F33" s="149" t="s">
        <v>296</v>
      </c>
      <c r="G33" s="150">
        <v>88.12</v>
      </c>
      <c r="H33" s="150">
        <v>15.89</v>
      </c>
      <c r="I33" s="148" t="s">
        <v>123</v>
      </c>
      <c r="J33" s="150">
        <f t="shared" si="0"/>
        <v>72.23</v>
      </c>
      <c r="K33" s="148" t="s">
        <v>283</v>
      </c>
      <c r="L33" s="148" t="s">
        <v>125</v>
      </c>
      <c r="M33" s="148" t="s">
        <v>149</v>
      </c>
      <c r="N33" s="148" t="s">
        <v>297</v>
      </c>
      <c r="O33" s="148" t="s">
        <v>286</v>
      </c>
      <c r="P33" s="148" t="s">
        <v>129</v>
      </c>
      <c r="Q33" s="148" t="s">
        <v>130</v>
      </c>
      <c r="R33" s="30" t="s">
        <v>154</v>
      </c>
      <c r="S33" s="30">
        <v>1030</v>
      </c>
      <c r="T33" s="30">
        <v>10303</v>
      </c>
      <c r="U33" s="30">
        <v>47</v>
      </c>
      <c r="V33" s="30">
        <v>2025</v>
      </c>
      <c r="W33" s="30">
        <v>701</v>
      </c>
      <c r="X33" s="30">
        <v>0</v>
      </c>
      <c r="Y33" s="148" t="s">
        <v>207</v>
      </c>
      <c r="Z33" s="148" t="s">
        <v>287</v>
      </c>
      <c r="AA33" s="30" t="e">
        <f>IF(#REF!=#REF!,0,1)</f>
        <v>#REF!</v>
      </c>
    </row>
    <row r="34" spans="1:27" x14ac:dyDescent="0.25">
      <c r="A34" s="148">
        <v>2025</v>
      </c>
      <c r="B34" s="148">
        <v>458</v>
      </c>
      <c r="C34" s="148" t="s">
        <v>200</v>
      </c>
      <c r="D34" s="149" t="s">
        <v>298</v>
      </c>
      <c r="E34" s="149" t="s">
        <v>281</v>
      </c>
      <c r="F34" s="149" t="s">
        <v>299</v>
      </c>
      <c r="G34" s="150">
        <v>118.32</v>
      </c>
      <c r="H34" s="150">
        <v>21.34</v>
      </c>
      <c r="I34" s="148" t="s">
        <v>123</v>
      </c>
      <c r="J34" s="150">
        <f t="shared" si="0"/>
        <v>96.97999999999999</v>
      </c>
      <c r="K34" s="148" t="s">
        <v>283</v>
      </c>
      <c r="L34" s="148" t="s">
        <v>125</v>
      </c>
      <c r="M34" s="148" t="s">
        <v>149</v>
      </c>
      <c r="N34" s="148" t="s">
        <v>300</v>
      </c>
      <c r="O34" s="148" t="s">
        <v>286</v>
      </c>
      <c r="P34" s="148" t="s">
        <v>129</v>
      </c>
      <c r="Q34" s="148" t="s">
        <v>130</v>
      </c>
      <c r="R34" s="30" t="s">
        <v>154</v>
      </c>
      <c r="S34" s="30">
        <v>1030</v>
      </c>
      <c r="T34" s="30">
        <v>10303</v>
      </c>
      <c r="U34" s="30">
        <v>47</v>
      </c>
      <c r="V34" s="30">
        <v>2025</v>
      </c>
      <c r="W34" s="30">
        <v>701</v>
      </c>
      <c r="X34" s="30">
        <v>0</v>
      </c>
      <c r="Y34" s="148" t="s">
        <v>207</v>
      </c>
      <c r="Z34" s="148" t="s">
        <v>287</v>
      </c>
      <c r="AA34" s="30" t="e">
        <f>IF(#REF!=#REF!,0,1)</f>
        <v>#REF!</v>
      </c>
    </row>
    <row r="35" spans="1:27" x14ac:dyDescent="0.25">
      <c r="A35" s="148">
        <v>2025</v>
      </c>
      <c r="B35" s="148">
        <v>459</v>
      </c>
      <c r="C35" s="148" t="s">
        <v>200</v>
      </c>
      <c r="D35" s="149" t="s">
        <v>301</v>
      </c>
      <c r="E35" s="149" t="s">
        <v>281</v>
      </c>
      <c r="F35" s="149" t="s">
        <v>302</v>
      </c>
      <c r="G35" s="150">
        <v>60.29</v>
      </c>
      <c r="H35" s="150">
        <v>10.87</v>
      </c>
      <c r="I35" s="148" t="s">
        <v>123</v>
      </c>
      <c r="J35" s="150">
        <f t="shared" si="0"/>
        <v>49.42</v>
      </c>
      <c r="K35" s="148" t="s">
        <v>283</v>
      </c>
      <c r="L35" s="148" t="s">
        <v>125</v>
      </c>
      <c r="M35" s="148" t="s">
        <v>149</v>
      </c>
      <c r="N35" s="148" t="s">
        <v>303</v>
      </c>
      <c r="O35" s="148" t="s">
        <v>286</v>
      </c>
      <c r="P35" s="148" t="s">
        <v>129</v>
      </c>
      <c r="Q35" s="148" t="s">
        <v>130</v>
      </c>
      <c r="R35" s="30" t="s">
        <v>154</v>
      </c>
      <c r="S35" s="30">
        <v>1030</v>
      </c>
      <c r="T35" s="30">
        <v>10303</v>
      </c>
      <c r="U35" s="30">
        <v>47</v>
      </c>
      <c r="V35" s="30">
        <v>2025</v>
      </c>
      <c r="W35" s="30">
        <v>701</v>
      </c>
      <c r="X35" s="30">
        <v>0</v>
      </c>
      <c r="Y35" s="148" t="s">
        <v>207</v>
      </c>
      <c r="Z35" s="148" t="s">
        <v>287</v>
      </c>
      <c r="AA35" s="30" t="e">
        <f>IF(#REF!=#REF!,0,1)</f>
        <v>#REF!</v>
      </c>
    </row>
    <row r="36" spans="1:27" x14ac:dyDescent="0.25">
      <c r="A36" s="148">
        <v>2025</v>
      </c>
      <c r="B36" s="148">
        <v>460</v>
      </c>
      <c r="C36" s="148" t="s">
        <v>200</v>
      </c>
      <c r="D36" s="149" t="s">
        <v>304</v>
      </c>
      <c r="E36" s="149" t="s">
        <v>281</v>
      </c>
      <c r="F36" s="149" t="s">
        <v>305</v>
      </c>
      <c r="G36" s="150">
        <v>180.94</v>
      </c>
      <c r="H36" s="150">
        <v>32.630000000000003</v>
      </c>
      <c r="I36" s="148" t="s">
        <v>123</v>
      </c>
      <c r="J36" s="150">
        <f t="shared" si="0"/>
        <v>148.31</v>
      </c>
      <c r="K36" s="148" t="s">
        <v>283</v>
      </c>
      <c r="L36" s="148" t="s">
        <v>125</v>
      </c>
      <c r="M36" s="148" t="s">
        <v>149</v>
      </c>
      <c r="N36" s="148" t="s">
        <v>306</v>
      </c>
      <c r="O36" s="148" t="s">
        <v>286</v>
      </c>
      <c r="P36" s="148" t="s">
        <v>129</v>
      </c>
      <c r="Q36" s="148" t="s">
        <v>130</v>
      </c>
      <c r="R36" s="30" t="s">
        <v>154</v>
      </c>
      <c r="S36" s="30">
        <v>1030</v>
      </c>
      <c r="T36" s="30">
        <v>10303</v>
      </c>
      <c r="U36" s="30">
        <v>47</v>
      </c>
      <c r="V36" s="30">
        <v>2025</v>
      </c>
      <c r="W36" s="30">
        <v>701</v>
      </c>
      <c r="X36" s="30">
        <v>0</v>
      </c>
      <c r="Y36" s="148" t="s">
        <v>207</v>
      </c>
      <c r="Z36" s="148" t="s">
        <v>287</v>
      </c>
      <c r="AA36" s="30" t="e">
        <f>IF(#REF!=#REF!,0,1)</f>
        <v>#REF!</v>
      </c>
    </row>
    <row r="37" spans="1:27" x14ac:dyDescent="0.25">
      <c r="A37" s="148">
        <v>2025</v>
      </c>
      <c r="B37" s="148">
        <v>461</v>
      </c>
      <c r="C37" s="148" t="s">
        <v>200</v>
      </c>
      <c r="D37" s="149" t="s">
        <v>307</v>
      </c>
      <c r="E37" s="149" t="s">
        <v>281</v>
      </c>
      <c r="F37" s="149" t="s">
        <v>308</v>
      </c>
      <c r="G37" s="150">
        <v>218.15</v>
      </c>
      <c r="H37" s="150">
        <v>39.340000000000003</v>
      </c>
      <c r="I37" s="148" t="s">
        <v>123</v>
      </c>
      <c r="J37" s="150">
        <f t="shared" si="0"/>
        <v>178.81</v>
      </c>
      <c r="K37" s="148" t="s">
        <v>283</v>
      </c>
      <c r="L37" s="148" t="s">
        <v>125</v>
      </c>
      <c r="M37" s="148" t="s">
        <v>149</v>
      </c>
      <c r="N37" s="148" t="s">
        <v>309</v>
      </c>
      <c r="O37" s="148" t="s">
        <v>286</v>
      </c>
      <c r="P37" s="148" t="s">
        <v>129</v>
      </c>
      <c r="Q37" s="148" t="s">
        <v>130</v>
      </c>
      <c r="R37" s="30" t="s">
        <v>154</v>
      </c>
      <c r="S37" s="30">
        <v>1030</v>
      </c>
      <c r="T37" s="30">
        <v>10303</v>
      </c>
      <c r="U37" s="30">
        <v>47</v>
      </c>
      <c r="V37" s="30">
        <v>2025</v>
      </c>
      <c r="W37" s="30">
        <v>701</v>
      </c>
      <c r="X37" s="30">
        <v>0</v>
      </c>
      <c r="Y37" s="148" t="s">
        <v>207</v>
      </c>
      <c r="Z37" s="148" t="s">
        <v>287</v>
      </c>
      <c r="AA37" s="30" t="e">
        <f>IF(#REF!=#REF!,0,1)</f>
        <v>#REF!</v>
      </c>
    </row>
    <row r="38" spans="1:27" x14ac:dyDescent="0.25">
      <c r="A38" s="148">
        <v>2025</v>
      </c>
      <c r="B38" s="148">
        <v>462</v>
      </c>
      <c r="C38" s="148" t="s">
        <v>200</v>
      </c>
      <c r="D38" s="149" t="s">
        <v>310</v>
      </c>
      <c r="E38" s="149" t="s">
        <v>281</v>
      </c>
      <c r="F38" s="149" t="s">
        <v>311</v>
      </c>
      <c r="G38" s="150">
        <v>39.450000000000003</v>
      </c>
      <c r="H38" s="150">
        <v>7.11</v>
      </c>
      <c r="I38" s="148" t="s">
        <v>123</v>
      </c>
      <c r="J38" s="150">
        <f t="shared" si="0"/>
        <v>32.340000000000003</v>
      </c>
      <c r="K38" s="148" t="s">
        <v>283</v>
      </c>
      <c r="L38" s="148" t="s">
        <v>125</v>
      </c>
      <c r="M38" s="148" t="s">
        <v>149</v>
      </c>
      <c r="N38" s="148" t="s">
        <v>312</v>
      </c>
      <c r="O38" s="148" t="s">
        <v>286</v>
      </c>
      <c r="P38" s="148" t="s">
        <v>129</v>
      </c>
      <c r="Q38" s="148" t="s">
        <v>130</v>
      </c>
      <c r="R38" s="30" t="s">
        <v>154</v>
      </c>
      <c r="S38" s="30">
        <v>1030</v>
      </c>
      <c r="T38" s="30">
        <v>10303</v>
      </c>
      <c r="U38" s="30">
        <v>47</v>
      </c>
      <c r="V38" s="30">
        <v>2025</v>
      </c>
      <c r="W38" s="30">
        <v>701</v>
      </c>
      <c r="X38" s="30">
        <v>0</v>
      </c>
      <c r="Y38" s="148" t="s">
        <v>207</v>
      </c>
      <c r="Z38" s="148" t="s">
        <v>287</v>
      </c>
      <c r="AA38" s="30" t="e">
        <f>IF(#REF!=#REF!,0,1)</f>
        <v>#REF!</v>
      </c>
    </row>
    <row r="39" spans="1:27" x14ac:dyDescent="0.25">
      <c r="A39" s="148">
        <v>2025</v>
      </c>
      <c r="B39" s="148">
        <v>463</v>
      </c>
      <c r="C39" s="148" t="s">
        <v>200</v>
      </c>
      <c r="D39" s="149" t="s">
        <v>313</v>
      </c>
      <c r="E39" s="149" t="s">
        <v>281</v>
      </c>
      <c r="F39" s="149" t="s">
        <v>314</v>
      </c>
      <c r="G39" s="150">
        <v>153.43</v>
      </c>
      <c r="H39" s="150">
        <v>27.67</v>
      </c>
      <c r="I39" s="148" t="s">
        <v>123</v>
      </c>
      <c r="J39" s="150">
        <f t="shared" si="0"/>
        <v>125.76</v>
      </c>
      <c r="K39" s="148" t="s">
        <v>283</v>
      </c>
      <c r="L39" s="148" t="s">
        <v>125</v>
      </c>
      <c r="M39" s="148" t="s">
        <v>149</v>
      </c>
      <c r="N39" s="148" t="s">
        <v>315</v>
      </c>
      <c r="O39" s="148" t="s">
        <v>286</v>
      </c>
      <c r="P39" s="148" t="s">
        <v>129</v>
      </c>
      <c r="Q39" s="148" t="s">
        <v>130</v>
      </c>
      <c r="R39" s="30" t="s">
        <v>154</v>
      </c>
      <c r="S39" s="30">
        <v>1030</v>
      </c>
      <c r="T39" s="30">
        <v>10303</v>
      </c>
      <c r="U39" s="30">
        <v>47</v>
      </c>
      <c r="V39" s="30">
        <v>2025</v>
      </c>
      <c r="W39" s="30">
        <v>701</v>
      </c>
      <c r="X39" s="30">
        <v>0</v>
      </c>
      <c r="Y39" s="148" t="s">
        <v>207</v>
      </c>
      <c r="Z39" s="148" t="s">
        <v>287</v>
      </c>
      <c r="AA39" s="30" t="e">
        <f>IF(#REF!=#REF!,0,1)</f>
        <v>#REF!</v>
      </c>
    </row>
    <row r="40" spans="1:27" x14ac:dyDescent="0.25">
      <c r="A40" s="148">
        <v>2025</v>
      </c>
      <c r="B40" s="148">
        <v>464</v>
      </c>
      <c r="C40" s="148" t="s">
        <v>200</v>
      </c>
      <c r="D40" s="149" t="s">
        <v>316</v>
      </c>
      <c r="E40" s="149" t="s">
        <v>281</v>
      </c>
      <c r="F40" s="149" t="s">
        <v>317</v>
      </c>
      <c r="G40" s="150">
        <v>44.08</v>
      </c>
      <c r="H40" s="150">
        <v>7.95</v>
      </c>
      <c r="I40" s="148" t="s">
        <v>123</v>
      </c>
      <c r="J40" s="150">
        <f t="shared" si="0"/>
        <v>36.129999999999995</v>
      </c>
      <c r="K40" s="148" t="s">
        <v>283</v>
      </c>
      <c r="L40" s="148" t="s">
        <v>125</v>
      </c>
      <c r="M40" s="148" t="s">
        <v>149</v>
      </c>
      <c r="N40" s="148" t="s">
        <v>318</v>
      </c>
      <c r="O40" s="148" t="s">
        <v>286</v>
      </c>
      <c r="P40" s="148" t="s">
        <v>129</v>
      </c>
      <c r="Q40" s="148" t="s">
        <v>130</v>
      </c>
      <c r="R40" s="30" t="s">
        <v>154</v>
      </c>
      <c r="S40" s="30">
        <v>1030</v>
      </c>
      <c r="T40" s="30">
        <v>10303</v>
      </c>
      <c r="U40" s="30">
        <v>47</v>
      </c>
      <c r="V40" s="30">
        <v>2025</v>
      </c>
      <c r="W40" s="30">
        <v>701</v>
      </c>
      <c r="X40" s="30">
        <v>0</v>
      </c>
      <c r="Y40" s="148" t="s">
        <v>207</v>
      </c>
      <c r="Z40" s="148" t="s">
        <v>287</v>
      </c>
      <c r="AA40" s="30" t="e">
        <f>IF(#REF!=#REF!,0,1)</f>
        <v>#REF!</v>
      </c>
    </row>
    <row r="41" spans="1:27" x14ac:dyDescent="0.25">
      <c r="A41" s="148">
        <v>2025</v>
      </c>
      <c r="B41" s="148">
        <v>465</v>
      </c>
      <c r="C41" s="148" t="s">
        <v>200</v>
      </c>
      <c r="D41" s="149" t="s">
        <v>319</v>
      </c>
      <c r="E41" s="149" t="s">
        <v>281</v>
      </c>
      <c r="F41" s="149" t="s">
        <v>320</v>
      </c>
      <c r="G41" s="150">
        <v>94.32</v>
      </c>
      <c r="H41" s="150">
        <v>17.010000000000002</v>
      </c>
      <c r="I41" s="148" t="s">
        <v>123</v>
      </c>
      <c r="J41" s="150">
        <f t="shared" si="0"/>
        <v>77.309999999999988</v>
      </c>
      <c r="K41" s="148" t="s">
        <v>283</v>
      </c>
      <c r="L41" s="148" t="s">
        <v>125</v>
      </c>
      <c r="M41" s="148" t="s">
        <v>149</v>
      </c>
      <c r="N41" s="148" t="s">
        <v>321</v>
      </c>
      <c r="O41" s="148" t="s">
        <v>286</v>
      </c>
      <c r="P41" s="148" t="s">
        <v>129</v>
      </c>
      <c r="Q41" s="148" t="s">
        <v>130</v>
      </c>
      <c r="R41" s="30" t="s">
        <v>154</v>
      </c>
      <c r="S41" s="30">
        <v>1030</v>
      </c>
      <c r="T41" s="30">
        <v>10303</v>
      </c>
      <c r="U41" s="30">
        <v>47</v>
      </c>
      <c r="V41" s="30">
        <v>2025</v>
      </c>
      <c r="W41" s="30">
        <v>701</v>
      </c>
      <c r="X41" s="30">
        <v>0</v>
      </c>
      <c r="Y41" s="148" t="s">
        <v>207</v>
      </c>
      <c r="Z41" s="148" t="s">
        <v>287</v>
      </c>
      <c r="AA41" s="30" t="e">
        <f>IF(#REF!=#REF!,0,1)</f>
        <v>#REF!</v>
      </c>
    </row>
    <row r="42" spans="1:27" x14ac:dyDescent="0.25">
      <c r="A42" s="148">
        <v>2025</v>
      </c>
      <c r="B42" s="148">
        <v>466</v>
      </c>
      <c r="C42" s="148" t="s">
        <v>200</v>
      </c>
      <c r="D42" s="149" t="s">
        <v>322</v>
      </c>
      <c r="E42" s="149" t="s">
        <v>281</v>
      </c>
      <c r="F42" s="149" t="s">
        <v>323</v>
      </c>
      <c r="G42" s="150">
        <v>409.46</v>
      </c>
      <c r="H42" s="150">
        <v>73.84</v>
      </c>
      <c r="I42" s="148" t="s">
        <v>123</v>
      </c>
      <c r="J42" s="150">
        <f t="shared" si="0"/>
        <v>335.62</v>
      </c>
      <c r="K42" s="148" t="s">
        <v>283</v>
      </c>
      <c r="L42" s="148" t="s">
        <v>125</v>
      </c>
      <c r="M42" s="148" t="s">
        <v>149</v>
      </c>
      <c r="N42" s="148" t="s">
        <v>324</v>
      </c>
      <c r="O42" s="148" t="s">
        <v>286</v>
      </c>
      <c r="P42" s="148" t="s">
        <v>129</v>
      </c>
      <c r="Q42" s="148" t="s">
        <v>130</v>
      </c>
      <c r="R42" s="30" t="s">
        <v>154</v>
      </c>
      <c r="S42" s="30">
        <v>1030</v>
      </c>
      <c r="T42" s="30">
        <v>10303</v>
      </c>
      <c r="U42" s="30">
        <v>47</v>
      </c>
      <c r="V42" s="30">
        <v>2025</v>
      </c>
      <c r="W42" s="30">
        <v>701</v>
      </c>
      <c r="X42" s="30">
        <v>0</v>
      </c>
      <c r="Y42" s="148" t="s">
        <v>207</v>
      </c>
      <c r="Z42" s="148" t="s">
        <v>287</v>
      </c>
      <c r="AA42" s="30" t="e">
        <f>IF(#REF!=#REF!,0,1)</f>
        <v>#REF!</v>
      </c>
    </row>
    <row r="43" spans="1:27" x14ac:dyDescent="0.25">
      <c r="A43" s="148">
        <v>2025</v>
      </c>
      <c r="B43" s="148">
        <v>467</v>
      </c>
      <c r="C43" s="148" t="s">
        <v>200</v>
      </c>
      <c r="D43" s="149" t="s">
        <v>325</v>
      </c>
      <c r="E43" s="149" t="s">
        <v>281</v>
      </c>
      <c r="F43" s="149" t="s">
        <v>326</v>
      </c>
      <c r="G43" s="150">
        <v>113.98</v>
      </c>
      <c r="H43" s="150">
        <v>20.55</v>
      </c>
      <c r="I43" s="148" t="s">
        <v>123</v>
      </c>
      <c r="J43" s="150">
        <f t="shared" ref="J43:J74" si="1">IF(I43="SI",G43-H43,G43)</f>
        <v>93.43</v>
      </c>
      <c r="K43" s="148" t="s">
        <v>283</v>
      </c>
      <c r="L43" s="148" t="s">
        <v>125</v>
      </c>
      <c r="M43" s="148" t="s">
        <v>149</v>
      </c>
      <c r="N43" s="148" t="s">
        <v>327</v>
      </c>
      <c r="O43" s="148" t="s">
        <v>286</v>
      </c>
      <c r="P43" s="148" t="s">
        <v>129</v>
      </c>
      <c r="Q43" s="148" t="s">
        <v>130</v>
      </c>
      <c r="R43" s="30" t="s">
        <v>154</v>
      </c>
      <c r="S43" s="30">
        <v>1030</v>
      </c>
      <c r="T43" s="30">
        <v>10303</v>
      </c>
      <c r="U43" s="30">
        <v>47</v>
      </c>
      <c r="V43" s="30">
        <v>2025</v>
      </c>
      <c r="W43" s="30">
        <v>701</v>
      </c>
      <c r="X43" s="30">
        <v>0</v>
      </c>
      <c r="Y43" s="148" t="s">
        <v>207</v>
      </c>
      <c r="Z43" s="148" t="s">
        <v>287</v>
      </c>
      <c r="AA43" s="30" t="e">
        <f>IF(#REF!=#REF!,0,1)</f>
        <v>#REF!</v>
      </c>
    </row>
    <row r="44" spans="1:27" x14ac:dyDescent="0.25">
      <c r="A44" s="148">
        <v>2025</v>
      </c>
      <c r="B44" s="148">
        <v>468</v>
      </c>
      <c r="C44" s="148" t="s">
        <v>200</v>
      </c>
      <c r="D44" s="149" t="s">
        <v>328</v>
      </c>
      <c r="E44" s="149" t="s">
        <v>281</v>
      </c>
      <c r="F44" s="149" t="s">
        <v>329</v>
      </c>
      <c r="G44" s="150">
        <v>158.43</v>
      </c>
      <c r="H44" s="150">
        <v>28.57</v>
      </c>
      <c r="I44" s="148" t="s">
        <v>123</v>
      </c>
      <c r="J44" s="150">
        <f t="shared" si="1"/>
        <v>129.86000000000001</v>
      </c>
      <c r="K44" s="148" t="s">
        <v>283</v>
      </c>
      <c r="L44" s="148" t="s">
        <v>125</v>
      </c>
      <c r="M44" s="148" t="s">
        <v>149</v>
      </c>
      <c r="N44" s="148" t="s">
        <v>330</v>
      </c>
      <c r="O44" s="148" t="s">
        <v>286</v>
      </c>
      <c r="P44" s="148" t="s">
        <v>129</v>
      </c>
      <c r="Q44" s="148" t="s">
        <v>130</v>
      </c>
      <c r="R44" s="30" t="s">
        <v>154</v>
      </c>
      <c r="S44" s="30">
        <v>1030</v>
      </c>
      <c r="T44" s="30">
        <v>10303</v>
      </c>
      <c r="U44" s="30">
        <v>47</v>
      </c>
      <c r="V44" s="30">
        <v>2025</v>
      </c>
      <c r="W44" s="30">
        <v>701</v>
      </c>
      <c r="X44" s="30">
        <v>0</v>
      </c>
      <c r="Y44" s="148" t="s">
        <v>207</v>
      </c>
      <c r="Z44" s="148" t="s">
        <v>287</v>
      </c>
      <c r="AA44" s="30" t="e">
        <f>IF(#REF!=#REF!,0,1)</f>
        <v>#REF!</v>
      </c>
    </row>
    <row r="45" spans="1:27" x14ac:dyDescent="0.25">
      <c r="A45" s="148">
        <v>2025</v>
      </c>
      <c r="B45" s="148">
        <v>469</v>
      </c>
      <c r="C45" s="148" t="s">
        <v>200</v>
      </c>
      <c r="D45" s="149" t="s">
        <v>331</v>
      </c>
      <c r="E45" s="149" t="s">
        <v>281</v>
      </c>
      <c r="F45" s="149" t="s">
        <v>332</v>
      </c>
      <c r="G45" s="150">
        <v>16.04</v>
      </c>
      <c r="H45" s="150">
        <v>2.89</v>
      </c>
      <c r="I45" s="148" t="s">
        <v>123</v>
      </c>
      <c r="J45" s="150">
        <f t="shared" si="1"/>
        <v>13.149999999999999</v>
      </c>
      <c r="K45" s="148" t="s">
        <v>283</v>
      </c>
      <c r="L45" s="148" t="s">
        <v>125</v>
      </c>
      <c r="M45" s="148" t="s">
        <v>149</v>
      </c>
      <c r="N45" s="148" t="s">
        <v>333</v>
      </c>
      <c r="O45" s="148" t="s">
        <v>286</v>
      </c>
      <c r="P45" s="148" t="s">
        <v>129</v>
      </c>
      <c r="Q45" s="148" t="s">
        <v>130</v>
      </c>
      <c r="R45" s="30" t="s">
        <v>154</v>
      </c>
      <c r="S45" s="30">
        <v>1030</v>
      </c>
      <c r="T45" s="30">
        <v>10303</v>
      </c>
      <c r="U45" s="30">
        <v>47</v>
      </c>
      <c r="V45" s="30">
        <v>2025</v>
      </c>
      <c r="W45" s="30">
        <v>701</v>
      </c>
      <c r="X45" s="30">
        <v>0</v>
      </c>
      <c r="Y45" s="148" t="s">
        <v>207</v>
      </c>
      <c r="Z45" s="148" t="s">
        <v>287</v>
      </c>
      <c r="AA45" s="30" t="e">
        <f>IF(#REF!=#REF!,0,1)</f>
        <v>#REF!</v>
      </c>
    </row>
    <row r="46" spans="1:27" x14ac:dyDescent="0.25">
      <c r="A46" s="148">
        <v>2025</v>
      </c>
      <c r="B46" s="148">
        <v>470</v>
      </c>
      <c r="C46" s="148" t="s">
        <v>200</v>
      </c>
      <c r="D46" s="149" t="s">
        <v>334</v>
      </c>
      <c r="E46" s="149" t="s">
        <v>281</v>
      </c>
      <c r="F46" s="149" t="s">
        <v>335</v>
      </c>
      <c r="G46" s="150">
        <v>119.27</v>
      </c>
      <c r="H46" s="150">
        <v>21.51</v>
      </c>
      <c r="I46" s="148" t="s">
        <v>123</v>
      </c>
      <c r="J46" s="150">
        <f t="shared" si="1"/>
        <v>97.759999999999991</v>
      </c>
      <c r="K46" s="148" t="s">
        <v>283</v>
      </c>
      <c r="L46" s="148" t="s">
        <v>125</v>
      </c>
      <c r="M46" s="148" t="s">
        <v>149</v>
      </c>
      <c r="N46" s="148" t="s">
        <v>336</v>
      </c>
      <c r="O46" s="148" t="s">
        <v>286</v>
      </c>
      <c r="P46" s="148" t="s">
        <v>129</v>
      </c>
      <c r="Q46" s="148" t="s">
        <v>130</v>
      </c>
      <c r="R46" s="30" t="s">
        <v>154</v>
      </c>
      <c r="S46" s="30">
        <v>1030</v>
      </c>
      <c r="T46" s="30">
        <v>10303</v>
      </c>
      <c r="U46" s="30">
        <v>47</v>
      </c>
      <c r="V46" s="30">
        <v>2025</v>
      </c>
      <c r="W46" s="30">
        <v>701</v>
      </c>
      <c r="X46" s="30">
        <v>0</v>
      </c>
      <c r="Y46" s="148" t="s">
        <v>207</v>
      </c>
      <c r="Z46" s="148" t="s">
        <v>287</v>
      </c>
      <c r="AA46" s="30" t="e">
        <f>IF(#REF!=#REF!,0,1)</f>
        <v>#REF!</v>
      </c>
    </row>
    <row r="47" spans="1:27" x14ac:dyDescent="0.25">
      <c r="A47" s="148">
        <v>2025</v>
      </c>
      <c r="B47" s="148">
        <v>471</v>
      </c>
      <c r="C47" s="148" t="s">
        <v>200</v>
      </c>
      <c r="D47" s="149" t="s">
        <v>337</v>
      </c>
      <c r="E47" s="149" t="s">
        <v>281</v>
      </c>
      <c r="F47" s="149" t="s">
        <v>338</v>
      </c>
      <c r="G47" s="150">
        <v>18.75</v>
      </c>
      <c r="H47" s="150">
        <v>3.38</v>
      </c>
      <c r="I47" s="148" t="s">
        <v>123</v>
      </c>
      <c r="J47" s="150">
        <f t="shared" si="1"/>
        <v>15.370000000000001</v>
      </c>
      <c r="K47" s="148" t="s">
        <v>283</v>
      </c>
      <c r="L47" s="148" t="s">
        <v>125</v>
      </c>
      <c r="M47" s="148" t="s">
        <v>149</v>
      </c>
      <c r="N47" s="148" t="s">
        <v>339</v>
      </c>
      <c r="O47" s="148" t="s">
        <v>286</v>
      </c>
      <c r="P47" s="148" t="s">
        <v>129</v>
      </c>
      <c r="Q47" s="148" t="s">
        <v>130</v>
      </c>
      <c r="R47" s="30" t="s">
        <v>154</v>
      </c>
      <c r="S47" s="30">
        <v>1030</v>
      </c>
      <c r="T47" s="30">
        <v>10303</v>
      </c>
      <c r="U47" s="30">
        <v>47</v>
      </c>
      <c r="V47" s="30">
        <v>2025</v>
      </c>
      <c r="W47" s="30">
        <v>701</v>
      </c>
      <c r="X47" s="30">
        <v>0</v>
      </c>
      <c r="Y47" s="148" t="s">
        <v>207</v>
      </c>
      <c r="Z47" s="148" t="s">
        <v>287</v>
      </c>
      <c r="AA47" s="30" t="e">
        <f>IF(#REF!=#REF!,0,1)</f>
        <v>#REF!</v>
      </c>
    </row>
    <row r="48" spans="1:27" x14ac:dyDescent="0.25">
      <c r="A48" s="148">
        <v>2025</v>
      </c>
      <c r="B48" s="148">
        <v>472</v>
      </c>
      <c r="C48" s="148" t="s">
        <v>200</v>
      </c>
      <c r="D48" s="149" t="s">
        <v>340</v>
      </c>
      <c r="E48" s="149" t="s">
        <v>281</v>
      </c>
      <c r="F48" s="149" t="s">
        <v>341</v>
      </c>
      <c r="G48" s="150">
        <v>10.15</v>
      </c>
      <c r="H48" s="150">
        <v>1.83</v>
      </c>
      <c r="I48" s="148" t="s">
        <v>123</v>
      </c>
      <c r="J48" s="150">
        <f t="shared" si="1"/>
        <v>8.32</v>
      </c>
      <c r="K48" s="148" t="s">
        <v>283</v>
      </c>
      <c r="L48" s="148" t="s">
        <v>125</v>
      </c>
      <c r="M48" s="148" t="s">
        <v>149</v>
      </c>
      <c r="N48" s="148" t="s">
        <v>342</v>
      </c>
      <c r="O48" s="148" t="s">
        <v>286</v>
      </c>
      <c r="P48" s="148" t="s">
        <v>129</v>
      </c>
      <c r="Q48" s="148" t="s">
        <v>130</v>
      </c>
      <c r="R48" s="30" t="s">
        <v>154</v>
      </c>
      <c r="S48" s="30">
        <v>1030</v>
      </c>
      <c r="T48" s="30">
        <v>10303</v>
      </c>
      <c r="U48" s="30">
        <v>47</v>
      </c>
      <c r="V48" s="30">
        <v>2025</v>
      </c>
      <c r="W48" s="30">
        <v>701</v>
      </c>
      <c r="X48" s="30">
        <v>0</v>
      </c>
      <c r="Y48" s="148" t="s">
        <v>207</v>
      </c>
      <c r="Z48" s="148" t="s">
        <v>287</v>
      </c>
      <c r="AA48" s="30" t="e">
        <f>IF(#REF!=#REF!,0,1)</f>
        <v>#REF!</v>
      </c>
    </row>
    <row r="49" spans="1:27" x14ac:dyDescent="0.25">
      <c r="A49" s="148">
        <v>2025</v>
      </c>
      <c r="B49" s="148">
        <v>473</v>
      </c>
      <c r="C49" s="148" t="s">
        <v>200</v>
      </c>
      <c r="D49" s="149" t="s">
        <v>343</v>
      </c>
      <c r="E49" s="149" t="s">
        <v>281</v>
      </c>
      <c r="F49" s="149" t="s">
        <v>344</v>
      </c>
      <c r="G49" s="150">
        <v>179.02</v>
      </c>
      <c r="H49" s="150">
        <v>32.28</v>
      </c>
      <c r="I49" s="148" t="s">
        <v>123</v>
      </c>
      <c r="J49" s="150">
        <f t="shared" si="1"/>
        <v>146.74</v>
      </c>
      <c r="K49" s="148" t="s">
        <v>283</v>
      </c>
      <c r="L49" s="148" t="s">
        <v>125</v>
      </c>
      <c r="M49" s="148" t="s">
        <v>149</v>
      </c>
      <c r="N49" s="148" t="s">
        <v>345</v>
      </c>
      <c r="O49" s="148" t="s">
        <v>286</v>
      </c>
      <c r="P49" s="148" t="s">
        <v>129</v>
      </c>
      <c r="Q49" s="148" t="s">
        <v>130</v>
      </c>
      <c r="R49" s="30" t="s">
        <v>154</v>
      </c>
      <c r="S49" s="30">
        <v>1030</v>
      </c>
      <c r="T49" s="30">
        <v>10303</v>
      </c>
      <c r="U49" s="30">
        <v>47</v>
      </c>
      <c r="V49" s="30">
        <v>2025</v>
      </c>
      <c r="W49" s="30">
        <v>701</v>
      </c>
      <c r="X49" s="30">
        <v>0</v>
      </c>
      <c r="Y49" s="148" t="s">
        <v>207</v>
      </c>
      <c r="Z49" s="148" t="s">
        <v>287</v>
      </c>
      <c r="AA49" s="30" t="e">
        <f>IF(#REF!=#REF!,0,1)</f>
        <v>#REF!</v>
      </c>
    </row>
    <row r="50" spans="1:27" x14ac:dyDescent="0.25">
      <c r="A50" s="148">
        <v>2025</v>
      </c>
      <c r="B50" s="148">
        <v>474</v>
      </c>
      <c r="C50" s="148" t="s">
        <v>200</v>
      </c>
      <c r="D50" s="149" t="s">
        <v>346</v>
      </c>
      <c r="E50" s="149" t="s">
        <v>281</v>
      </c>
      <c r="F50" s="149" t="s">
        <v>347</v>
      </c>
      <c r="G50" s="150">
        <v>56.64</v>
      </c>
      <c r="H50" s="150">
        <v>10.210000000000001</v>
      </c>
      <c r="I50" s="148" t="s">
        <v>123</v>
      </c>
      <c r="J50" s="150">
        <f t="shared" si="1"/>
        <v>46.43</v>
      </c>
      <c r="K50" s="148" t="s">
        <v>283</v>
      </c>
      <c r="L50" s="148" t="s">
        <v>125</v>
      </c>
      <c r="M50" s="148" t="s">
        <v>149</v>
      </c>
      <c r="N50" s="148" t="s">
        <v>348</v>
      </c>
      <c r="O50" s="148" t="s">
        <v>286</v>
      </c>
      <c r="P50" s="148" t="s">
        <v>129</v>
      </c>
      <c r="Q50" s="148" t="s">
        <v>130</v>
      </c>
      <c r="R50" s="30" t="s">
        <v>154</v>
      </c>
      <c r="S50" s="30">
        <v>1030</v>
      </c>
      <c r="T50" s="30">
        <v>10303</v>
      </c>
      <c r="U50" s="30">
        <v>47</v>
      </c>
      <c r="V50" s="30">
        <v>2025</v>
      </c>
      <c r="W50" s="30">
        <v>701</v>
      </c>
      <c r="X50" s="30">
        <v>0</v>
      </c>
      <c r="Y50" s="148" t="s">
        <v>207</v>
      </c>
      <c r="Z50" s="148" t="s">
        <v>287</v>
      </c>
      <c r="AA50" s="30" t="e">
        <f>IF(#REF!=#REF!,0,1)</f>
        <v>#REF!</v>
      </c>
    </row>
    <row r="51" spans="1:27" x14ac:dyDescent="0.25">
      <c r="A51" s="148">
        <v>2025</v>
      </c>
      <c r="B51" s="148">
        <v>475</v>
      </c>
      <c r="C51" s="148" t="s">
        <v>200</v>
      </c>
      <c r="D51" s="149" t="s">
        <v>349</v>
      </c>
      <c r="E51" s="149" t="s">
        <v>281</v>
      </c>
      <c r="F51" s="149" t="s">
        <v>350</v>
      </c>
      <c r="G51" s="150">
        <v>105.35</v>
      </c>
      <c r="H51" s="150">
        <v>19</v>
      </c>
      <c r="I51" s="148" t="s">
        <v>123</v>
      </c>
      <c r="J51" s="150">
        <f t="shared" si="1"/>
        <v>86.35</v>
      </c>
      <c r="K51" s="148" t="s">
        <v>283</v>
      </c>
      <c r="L51" s="148" t="s">
        <v>125</v>
      </c>
      <c r="M51" s="148" t="s">
        <v>149</v>
      </c>
      <c r="N51" s="148" t="s">
        <v>351</v>
      </c>
      <c r="O51" s="148" t="s">
        <v>286</v>
      </c>
      <c r="P51" s="148" t="s">
        <v>129</v>
      </c>
      <c r="Q51" s="148" t="s">
        <v>130</v>
      </c>
      <c r="R51" s="30" t="s">
        <v>154</v>
      </c>
      <c r="S51" s="30">
        <v>1030</v>
      </c>
      <c r="T51" s="30">
        <v>10302</v>
      </c>
      <c r="U51" s="30">
        <v>37</v>
      </c>
      <c r="V51" s="30">
        <v>2025</v>
      </c>
      <c r="W51" s="30">
        <v>700</v>
      </c>
      <c r="X51" s="30">
        <v>0</v>
      </c>
      <c r="Y51" s="148" t="s">
        <v>207</v>
      </c>
      <c r="Z51" s="148" t="s">
        <v>287</v>
      </c>
      <c r="AA51" s="30" t="e">
        <f>IF(#REF!=#REF!,0,1)</f>
        <v>#REF!</v>
      </c>
    </row>
    <row r="52" spans="1:27" x14ac:dyDescent="0.25">
      <c r="A52" s="148">
        <v>2025</v>
      </c>
      <c r="B52" s="148">
        <v>476</v>
      </c>
      <c r="C52" s="148" t="s">
        <v>200</v>
      </c>
      <c r="D52" s="149" t="s">
        <v>352</v>
      </c>
      <c r="E52" s="149" t="s">
        <v>281</v>
      </c>
      <c r="F52" s="149" t="s">
        <v>353</v>
      </c>
      <c r="G52" s="150">
        <v>19.93</v>
      </c>
      <c r="H52" s="150">
        <v>3.59</v>
      </c>
      <c r="I52" s="148" t="s">
        <v>123</v>
      </c>
      <c r="J52" s="150">
        <f t="shared" si="1"/>
        <v>16.34</v>
      </c>
      <c r="K52" s="148" t="s">
        <v>283</v>
      </c>
      <c r="L52" s="148" t="s">
        <v>125</v>
      </c>
      <c r="M52" s="148" t="s">
        <v>149</v>
      </c>
      <c r="N52" s="148" t="s">
        <v>354</v>
      </c>
      <c r="O52" s="148" t="s">
        <v>286</v>
      </c>
      <c r="P52" s="148" t="s">
        <v>129</v>
      </c>
      <c r="Q52" s="148" t="s">
        <v>130</v>
      </c>
      <c r="R52" s="30" t="s">
        <v>154</v>
      </c>
      <c r="S52" s="30">
        <v>1030</v>
      </c>
      <c r="T52" s="30">
        <v>10302</v>
      </c>
      <c r="U52" s="30">
        <v>37</v>
      </c>
      <c r="V52" s="30">
        <v>2025</v>
      </c>
      <c r="W52" s="30">
        <v>700</v>
      </c>
      <c r="X52" s="30">
        <v>0</v>
      </c>
      <c r="Y52" s="148" t="s">
        <v>207</v>
      </c>
      <c r="Z52" s="148" t="s">
        <v>287</v>
      </c>
      <c r="AA52" s="30" t="e">
        <f>IF(#REF!=#REF!,0,1)</f>
        <v>#REF!</v>
      </c>
    </row>
    <row r="53" spans="1:27" x14ac:dyDescent="0.25">
      <c r="A53" s="148">
        <v>2025</v>
      </c>
      <c r="B53" s="148">
        <v>477</v>
      </c>
      <c r="C53" s="148" t="s">
        <v>200</v>
      </c>
      <c r="D53" s="149" t="s">
        <v>355</v>
      </c>
      <c r="E53" s="149" t="s">
        <v>281</v>
      </c>
      <c r="F53" s="149" t="s">
        <v>356</v>
      </c>
      <c r="G53" s="150">
        <v>206.83</v>
      </c>
      <c r="H53" s="150">
        <v>37.299999999999997</v>
      </c>
      <c r="I53" s="148" t="s">
        <v>123</v>
      </c>
      <c r="J53" s="150">
        <f t="shared" si="1"/>
        <v>169.53000000000003</v>
      </c>
      <c r="K53" s="148" t="s">
        <v>283</v>
      </c>
      <c r="L53" s="148" t="s">
        <v>125</v>
      </c>
      <c r="M53" s="148" t="s">
        <v>149</v>
      </c>
      <c r="N53" s="148" t="s">
        <v>357</v>
      </c>
      <c r="O53" s="148" t="s">
        <v>286</v>
      </c>
      <c r="P53" s="148" t="s">
        <v>129</v>
      </c>
      <c r="Q53" s="148" t="s">
        <v>130</v>
      </c>
      <c r="R53" s="30" t="s">
        <v>154</v>
      </c>
      <c r="S53" s="30">
        <v>1030</v>
      </c>
      <c r="T53" s="30">
        <v>10302</v>
      </c>
      <c r="U53" s="30">
        <v>37</v>
      </c>
      <c r="V53" s="30">
        <v>2025</v>
      </c>
      <c r="W53" s="30">
        <v>700</v>
      </c>
      <c r="X53" s="30">
        <v>0</v>
      </c>
      <c r="Y53" s="148" t="s">
        <v>207</v>
      </c>
      <c r="Z53" s="148" t="s">
        <v>287</v>
      </c>
      <c r="AA53" s="30" t="e">
        <f>IF(#REF!=#REF!,0,1)</f>
        <v>#REF!</v>
      </c>
    </row>
    <row r="54" spans="1:27" x14ac:dyDescent="0.25">
      <c r="A54" s="148">
        <v>2025</v>
      </c>
      <c r="B54" s="148">
        <v>478</v>
      </c>
      <c r="C54" s="148" t="s">
        <v>200</v>
      </c>
      <c r="D54" s="149" t="s">
        <v>358</v>
      </c>
      <c r="E54" s="149" t="s">
        <v>281</v>
      </c>
      <c r="F54" s="149" t="s">
        <v>359</v>
      </c>
      <c r="G54" s="150">
        <v>263.39999999999998</v>
      </c>
      <c r="H54" s="150">
        <v>47.5</v>
      </c>
      <c r="I54" s="148" t="s">
        <v>123</v>
      </c>
      <c r="J54" s="150">
        <f t="shared" si="1"/>
        <v>215.89999999999998</v>
      </c>
      <c r="K54" s="148" t="s">
        <v>283</v>
      </c>
      <c r="L54" s="148" t="s">
        <v>125</v>
      </c>
      <c r="M54" s="148" t="s">
        <v>149</v>
      </c>
      <c r="N54" s="148" t="s">
        <v>360</v>
      </c>
      <c r="O54" s="148" t="s">
        <v>286</v>
      </c>
      <c r="P54" s="148" t="s">
        <v>129</v>
      </c>
      <c r="Q54" s="148" t="s">
        <v>130</v>
      </c>
      <c r="R54" s="30" t="s">
        <v>154</v>
      </c>
      <c r="S54" s="30">
        <v>1030</v>
      </c>
      <c r="T54" s="30">
        <v>10302</v>
      </c>
      <c r="U54" s="30">
        <v>71</v>
      </c>
      <c r="V54" s="30">
        <v>2025</v>
      </c>
      <c r="W54" s="30">
        <v>704</v>
      </c>
      <c r="X54" s="30">
        <v>0</v>
      </c>
      <c r="Y54" s="148" t="s">
        <v>207</v>
      </c>
      <c r="Z54" s="148" t="s">
        <v>287</v>
      </c>
      <c r="AA54" s="30" t="e">
        <f>IF(#REF!=#REF!,0,1)</f>
        <v>#REF!</v>
      </c>
    </row>
    <row r="55" spans="1:27" x14ac:dyDescent="0.25">
      <c r="A55" s="148">
        <v>2025</v>
      </c>
      <c r="B55" s="148">
        <v>479</v>
      </c>
      <c r="C55" s="148" t="s">
        <v>200</v>
      </c>
      <c r="D55" s="149" t="s">
        <v>361</v>
      </c>
      <c r="E55" s="149" t="s">
        <v>281</v>
      </c>
      <c r="F55" s="149" t="s">
        <v>362</v>
      </c>
      <c r="G55" s="150">
        <v>495.78</v>
      </c>
      <c r="H55" s="150">
        <v>89.4</v>
      </c>
      <c r="I55" s="148" t="s">
        <v>123</v>
      </c>
      <c r="J55" s="150">
        <f t="shared" si="1"/>
        <v>406.38</v>
      </c>
      <c r="K55" s="148" t="s">
        <v>283</v>
      </c>
      <c r="L55" s="148" t="s">
        <v>125</v>
      </c>
      <c r="M55" s="148" t="s">
        <v>149</v>
      </c>
      <c r="N55" s="148" t="s">
        <v>363</v>
      </c>
      <c r="O55" s="148" t="s">
        <v>286</v>
      </c>
      <c r="P55" s="148" t="s">
        <v>129</v>
      </c>
      <c r="Q55" s="148" t="s">
        <v>130</v>
      </c>
      <c r="R55" s="30" t="s">
        <v>154</v>
      </c>
      <c r="S55" s="30">
        <v>1030</v>
      </c>
      <c r="T55" s="30">
        <v>10302</v>
      </c>
      <c r="U55" s="30">
        <v>37</v>
      </c>
      <c r="V55" s="30">
        <v>2025</v>
      </c>
      <c r="W55" s="30">
        <v>700</v>
      </c>
      <c r="X55" s="30">
        <v>0</v>
      </c>
      <c r="Y55" s="148" t="s">
        <v>207</v>
      </c>
      <c r="Z55" s="148" t="s">
        <v>287</v>
      </c>
      <c r="AA55" s="30" t="e">
        <f>IF(#REF!=#REF!,0,1)</f>
        <v>#REF!</v>
      </c>
    </row>
    <row r="56" spans="1:27" x14ac:dyDescent="0.25">
      <c r="A56" s="148">
        <v>2025</v>
      </c>
      <c r="B56" s="148">
        <v>480</v>
      </c>
      <c r="C56" s="148" t="s">
        <v>200</v>
      </c>
      <c r="D56" s="149" t="s">
        <v>364</v>
      </c>
      <c r="E56" s="149" t="s">
        <v>281</v>
      </c>
      <c r="F56" s="149" t="s">
        <v>365</v>
      </c>
      <c r="G56" s="150">
        <v>107.62</v>
      </c>
      <c r="H56" s="150">
        <v>19.41</v>
      </c>
      <c r="I56" s="148" t="s">
        <v>123</v>
      </c>
      <c r="J56" s="150">
        <f t="shared" si="1"/>
        <v>88.210000000000008</v>
      </c>
      <c r="K56" s="148" t="s">
        <v>283</v>
      </c>
      <c r="L56" s="148" t="s">
        <v>125</v>
      </c>
      <c r="M56" s="148" t="s">
        <v>149</v>
      </c>
      <c r="N56" s="148" t="s">
        <v>366</v>
      </c>
      <c r="O56" s="148" t="s">
        <v>286</v>
      </c>
      <c r="P56" s="148" t="s">
        <v>129</v>
      </c>
      <c r="Q56" s="148" t="s">
        <v>130</v>
      </c>
      <c r="R56" s="30" t="s">
        <v>154</v>
      </c>
      <c r="S56" s="30">
        <v>1030</v>
      </c>
      <c r="T56" s="30">
        <v>10302</v>
      </c>
      <c r="U56" s="30">
        <v>37</v>
      </c>
      <c r="V56" s="30">
        <v>2025</v>
      </c>
      <c r="W56" s="30">
        <v>700</v>
      </c>
      <c r="X56" s="30">
        <v>0</v>
      </c>
      <c r="Y56" s="148" t="s">
        <v>207</v>
      </c>
      <c r="Z56" s="148" t="s">
        <v>287</v>
      </c>
      <c r="AA56" s="30" t="e">
        <f>IF(#REF!=#REF!,0,1)</f>
        <v>#REF!</v>
      </c>
    </row>
    <row r="57" spans="1:27" x14ac:dyDescent="0.25">
      <c r="A57" s="148">
        <v>2025</v>
      </c>
      <c r="B57" s="148">
        <v>481</v>
      </c>
      <c r="C57" s="148" t="s">
        <v>200</v>
      </c>
      <c r="D57" s="149" t="s">
        <v>367</v>
      </c>
      <c r="E57" s="149" t="s">
        <v>281</v>
      </c>
      <c r="F57" s="149" t="s">
        <v>368</v>
      </c>
      <c r="G57" s="150">
        <v>320.79000000000002</v>
      </c>
      <c r="H57" s="150">
        <v>57.85</v>
      </c>
      <c r="I57" s="148" t="s">
        <v>123</v>
      </c>
      <c r="J57" s="150">
        <f t="shared" si="1"/>
        <v>262.94</v>
      </c>
      <c r="K57" s="148" t="s">
        <v>283</v>
      </c>
      <c r="L57" s="148" t="s">
        <v>125</v>
      </c>
      <c r="M57" s="148" t="s">
        <v>149</v>
      </c>
      <c r="N57" s="148" t="s">
        <v>369</v>
      </c>
      <c r="O57" s="148" t="s">
        <v>286</v>
      </c>
      <c r="P57" s="148" t="s">
        <v>129</v>
      </c>
      <c r="Q57" s="148" t="s">
        <v>130</v>
      </c>
      <c r="R57" s="30" t="s">
        <v>154</v>
      </c>
      <c r="S57" s="30">
        <v>1030</v>
      </c>
      <c r="T57" s="30">
        <v>10302</v>
      </c>
      <c r="U57" s="30">
        <v>74</v>
      </c>
      <c r="V57" s="30">
        <v>2025</v>
      </c>
      <c r="W57" s="30">
        <v>705</v>
      </c>
      <c r="X57" s="30">
        <v>0</v>
      </c>
      <c r="Y57" s="148" t="s">
        <v>207</v>
      </c>
      <c r="Z57" s="148" t="s">
        <v>287</v>
      </c>
      <c r="AA57" s="30" t="e">
        <f>IF(#REF!=#REF!,0,1)</f>
        <v>#REF!</v>
      </c>
    </row>
    <row r="58" spans="1:27" x14ac:dyDescent="0.25">
      <c r="A58" s="148">
        <v>2025</v>
      </c>
      <c r="B58" s="148">
        <v>482</v>
      </c>
      <c r="C58" s="148" t="s">
        <v>200</v>
      </c>
      <c r="D58" s="149" t="s">
        <v>370</v>
      </c>
      <c r="E58" s="149" t="s">
        <v>281</v>
      </c>
      <c r="F58" s="149" t="s">
        <v>371</v>
      </c>
      <c r="G58" s="150">
        <v>5984.88</v>
      </c>
      <c r="H58" s="150">
        <v>1079.24</v>
      </c>
      <c r="I58" s="148" t="s">
        <v>123</v>
      </c>
      <c r="J58" s="150">
        <f t="shared" si="1"/>
        <v>4905.6400000000003</v>
      </c>
      <c r="K58" s="148" t="s">
        <v>283</v>
      </c>
      <c r="L58" s="148" t="s">
        <v>125</v>
      </c>
      <c r="M58" s="148" t="s">
        <v>149</v>
      </c>
      <c r="N58" s="148" t="s">
        <v>372</v>
      </c>
      <c r="O58" s="148" t="s">
        <v>286</v>
      </c>
      <c r="P58" s="148" t="s">
        <v>129</v>
      </c>
      <c r="Q58" s="148" t="s">
        <v>130</v>
      </c>
      <c r="R58" s="30" t="s">
        <v>154</v>
      </c>
      <c r="S58" s="30">
        <v>1030</v>
      </c>
      <c r="T58" s="30">
        <v>10303</v>
      </c>
      <c r="U58" s="30">
        <v>47</v>
      </c>
      <c r="V58" s="30">
        <v>2025</v>
      </c>
      <c r="W58" s="30">
        <v>701</v>
      </c>
      <c r="X58" s="30">
        <v>0</v>
      </c>
      <c r="Y58" s="148" t="s">
        <v>207</v>
      </c>
      <c r="Z58" s="148" t="s">
        <v>287</v>
      </c>
      <c r="AA58" s="30" t="e">
        <f>IF(#REF!=#REF!,0,1)</f>
        <v>#REF!</v>
      </c>
    </row>
    <row r="59" spans="1:27" x14ac:dyDescent="0.25">
      <c r="A59" s="148">
        <v>2025</v>
      </c>
      <c r="B59" s="148">
        <v>483</v>
      </c>
      <c r="C59" s="148" t="s">
        <v>200</v>
      </c>
      <c r="D59" s="149" t="s">
        <v>373</v>
      </c>
      <c r="E59" s="149" t="s">
        <v>281</v>
      </c>
      <c r="F59" s="149" t="s">
        <v>374</v>
      </c>
      <c r="G59" s="150">
        <v>38.78</v>
      </c>
      <c r="H59" s="150">
        <v>6.99</v>
      </c>
      <c r="I59" s="148" t="s">
        <v>123</v>
      </c>
      <c r="J59" s="150">
        <f t="shared" si="1"/>
        <v>31.79</v>
      </c>
      <c r="K59" s="148" t="s">
        <v>283</v>
      </c>
      <c r="L59" s="148" t="s">
        <v>125</v>
      </c>
      <c r="M59" s="148" t="s">
        <v>149</v>
      </c>
      <c r="N59" s="148" t="s">
        <v>375</v>
      </c>
      <c r="O59" s="148" t="s">
        <v>286</v>
      </c>
      <c r="P59" s="148" t="s">
        <v>129</v>
      </c>
      <c r="Q59" s="148" t="s">
        <v>130</v>
      </c>
      <c r="R59" s="30" t="s">
        <v>154</v>
      </c>
      <c r="S59" s="30">
        <v>1030</v>
      </c>
      <c r="T59" s="30">
        <v>10303</v>
      </c>
      <c r="U59" s="30">
        <v>47</v>
      </c>
      <c r="V59" s="30">
        <v>2025</v>
      </c>
      <c r="W59" s="30">
        <v>701</v>
      </c>
      <c r="X59" s="30">
        <v>0</v>
      </c>
      <c r="Y59" s="148" t="s">
        <v>207</v>
      </c>
      <c r="Z59" s="148" t="s">
        <v>287</v>
      </c>
      <c r="AA59" s="30" t="e">
        <f>IF(#REF!=#REF!,0,1)</f>
        <v>#REF!</v>
      </c>
    </row>
    <row r="60" spans="1:27" x14ac:dyDescent="0.25">
      <c r="A60" s="148">
        <v>2025</v>
      </c>
      <c r="B60" s="148">
        <v>484</v>
      </c>
      <c r="C60" s="148" t="s">
        <v>200</v>
      </c>
      <c r="D60" s="149" t="s">
        <v>376</v>
      </c>
      <c r="E60" s="149" t="s">
        <v>281</v>
      </c>
      <c r="F60" s="149" t="s">
        <v>377</v>
      </c>
      <c r="G60" s="150">
        <v>68.16</v>
      </c>
      <c r="H60" s="150">
        <v>12.29</v>
      </c>
      <c r="I60" s="148" t="s">
        <v>123</v>
      </c>
      <c r="J60" s="150">
        <f t="shared" si="1"/>
        <v>55.87</v>
      </c>
      <c r="K60" s="148" t="s">
        <v>283</v>
      </c>
      <c r="L60" s="148" t="s">
        <v>125</v>
      </c>
      <c r="M60" s="148" t="s">
        <v>149</v>
      </c>
      <c r="N60" s="148" t="s">
        <v>378</v>
      </c>
      <c r="O60" s="148" t="s">
        <v>286</v>
      </c>
      <c r="P60" s="148" t="s">
        <v>129</v>
      </c>
      <c r="Q60" s="148" t="s">
        <v>130</v>
      </c>
      <c r="R60" s="30" t="s">
        <v>154</v>
      </c>
      <c r="S60" s="30">
        <v>1030</v>
      </c>
      <c r="T60" s="30">
        <v>10302</v>
      </c>
      <c r="U60" s="30">
        <v>53</v>
      </c>
      <c r="V60" s="30">
        <v>2025</v>
      </c>
      <c r="W60" s="30">
        <v>702</v>
      </c>
      <c r="X60" s="30">
        <v>0</v>
      </c>
      <c r="Y60" s="148" t="s">
        <v>207</v>
      </c>
      <c r="Z60" s="148" t="s">
        <v>287</v>
      </c>
      <c r="AA60" s="30" t="e">
        <f>IF(#REF!=#REF!,0,1)</f>
        <v>#REF!</v>
      </c>
    </row>
    <row r="61" spans="1:27" x14ac:dyDescent="0.25">
      <c r="A61" s="148">
        <v>2025</v>
      </c>
      <c r="B61" s="148">
        <v>485</v>
      </c>
      <c r="C61" s="148" t="s">
        <v>200</v>
      </c>
      <c r="D61" s="149" t="s">
        <v>379</v>
      </c>
      <c r="E61" s="149" t="s">
        <v>281</v>
      </c>
      <c r="F61" s="149" t="s">
        <v>380</v>
      </c>
      <c r="G61" s="150">
        <v>482.22</v>
      </c>
      <c r="H61" s="150">
        <v>86.96</v>
      </c>
      <c r="I61" s="148" t="s">
        <v>123</v>
      </c>
      <c r="J61" s="150">
        <f t="shared" si="1"/>
        <v>395.26000000000005</v>
      </c>
      <c r="K61" s="148" t="s">
        <v>283</v>
      </c>
      <c r="L61" s="148" t="s">
        <v>125</v>
      </c>
      <c r="M61" s="148" t="s">
        <v>149</v>
      </c>
      <c r="N61" s="148" t="s">
        <v>381</v>
      </c>
      <c r="O61" s="148" t="s">
        <v>286</v>
      </c>
      <c r="P61" s="148" t="s">
        <v>129</v>
      </c>
      <c r="Q61" s="148" t="s">
        <v>130</v>
      </c>
      <c r="R61" s="30" t="s">
        <v>154</v>
      </c>
      <c r="S61" s="30">
        <v>1030</v>
      </c>
      <c r="T61" s="30">
        <v>10302</v>
      </c>
      <c r="U61" s="30">
        <v>68</v>
      </c>
      <c r="V61" s="30">
        <v>2025</v>
      </c>
      <c r="W61" s="30">
        <v>703</v>
      </c>
      <c r="X61" s="30">
        <v>0</v>
      </c>
      <c r="Y61" s="148" t="s">
        <v>207</v>
      </c>
      <c r="Z61" s="148" t="s">
        <v>287</v>
      </c>
      <c r="AA61" s="30" t="e">
        <f>IF(#REF!=#REF!,0,1)</f>
        <v>#REF!</v>
      </c>
    </row>
    <row r="62" spans="1:27" x14ac:dyDescent="0.25">
      <c r="A62" s="148">
        <v>2025</v>
      </c>
      <c r="B62" s="148">
        <v>486</v>
      </c>
      <c r="C62" s="148" t="s">
        <v>200</v>
      </c>
      <c r="D62" s="149" t="s">
        <v>382</v>
      </c>
      <c r="E62" s="149" t="s">
        <v>281</v>
      </c>
      <c r="F62" s="149" t="s">
        <v>383</v>
      </c>
      <c r="G62" s="150">
        <v>221.44</v>
      </c>
      <c r="H62" s="150">
        <v>39.93</v>
      </c>
      <c r="I62" s="148" t="s">
        <v>123</v>
      </c>
      <c r="J62" s="150">
        <f t="shared" si="1"/>
        <v>181.51</v>
      </c>
      <c r="K62" s="148" t="s">
        <v>283</v>
      </c>
      <c r="L62" s="148" t="s">
        <v>125</v>
      </c>
      <c r="M62" s="148" t="s">
        <v>149</v>
      </c>
      <c r="N62" s="148" t="s">
        <v>384</v>
      </c>
      <c r="O62" s="148" t="s">
        <v>286</v>
      </c>
      <c r="P62" s="148" t="s">
        <v>129</v>
      </c>
      <c r="Q62" s="148" t="s">
        <v>130</v>
      </c>
      <c r="R62" s="30" t="s">
        <v>154</v>
      </c>
      <c r="S62" s="30">
        <v>1030</v>
      </c>
      <c r="T62" s="30">
        <v>10303</v>
      </c>
      <c r="U62" s="30">
        <v>47</v>
      </c>
      <c r="V62" s="30">
        <v>2025</v>
      </c>
      <c r="W62" s="30">
        <v>701</v>
      </c>
      <c r="X62" s="30">
        <v>0</v>
      </c>
      <c r="Y62" s="148" t="s">
        <v>207</v>
      </c>
      <c r="Z62" s="148" t="s">
        <v>287</v>
      </c>
      <c r="AA62" s="30" t="e">
        <f>IF(#REF!=#REF!,0,1)</f>
        <v>#REF!</v>
      </c>
    </row>
    <row r="63" spans="1:27" x14ac:dyDescent="0.25">
      <c r="A63" s="148">
        <v>2025</v>
      </c>
      <c r="B63" s="148">
        <v>487</v>
      </c>
      <c r="C63" s="148" t="s">
        <v>200</v>
      </c>
      <c r="D63" s="149" t="s">
        <v>385</v>
      </c>
      <c r="E63" s="149" t="s">
        <v>281</v>
      </c>
      <c r="F63" s="149" t="s">
        <v>386</v>
      </c>
      <c r="G63" s="150">
        <v>142.41999999999999</v>
      </c>
      <c r="H63" s="150">
        <v>25.68</v>
      </c>
      <c r="I63" s="148" t="s">
        <v>123</v>
      </c>
      <c r="J63" s="150">
        <f t="shared" si="1"/>
        <v>116.73999999999998</v>
      </c>
      <c r="K63" s="148" t="s">
        <v>283</v>
      </c>
      <c r="L63" s="148" t="s">
        <v>125</v>
      </c>
      <c r="M63" s="148" t="s">
        <v>149</v>
      </c>
      <c r="N63" s="148" t="s">
        <v>387</v>
      </c>
      <c r="O63" s="148" t="s">
        <v>286</v>
      </c>
      <c r="P63" s="148" t="s">
        <v>129</v>
      </c>
      <c r="Q63" s="148" t="s">
        <v>130</v>
      </c>
      <c r="R63" s="30" t="s">
        <v>154</v>
      </c>
      <c r="S63" s="30">
        <v>1030</v>
      </c>
      <c r="T63" s="30">
        <v>10303</v>
      </c>
      <c r="U63" s="30">
        <v>47</v>
      </c>
      <c r="V63" s="30">
        <v>2025</v>
      </c>
      <c r="W63" s="30">
        <v>701</v>
      </c>
      <c r="X63" s="30">
        <v>0</v>
      </c>
      <c r="Y63" s="148" t="s">
        <v>207</v>
      </c>
      <c r="Z63" s="148" t="s">
        <v>287</v>
      </c>
      <c r="AA63" s="30" t="e">
        <f>IF(#REF!=#REF!,0,1)</f>
        <v>#REF!</v>
      </c>
    </row>
    <row r="64" spans="1:27" x14ac:dyDescent="0.25">
      <c r="A64" s="148">
        <v>2025</v>
      </c>
      <c r="B64" s="148">
        <v>488</v>
      </c>
      <c r="C64" s="148" t="s">
        <v>200</v>
      </c>
      <c r="D64" s="149" t="s">
        <v>388</v>
      </c>
      <c r="E64" s="149" t="s">
        <v>281</v>
      </c>
      <c r="F64" s="149" t="s">
        <v>389</v>
      </c>
      <c r="G64" s="150">
        <v>6.87</v>
      </c>
      <c r="H64" s="150">
        <v>1.24</v>
      </c>
      <c r="I64" s="148" t="s">
        <v>123</v>
      </c>
      <c r="J64" s="150">
        <f t="shared" si="1"/>
        <v>5.63</v>
      </c>
      <c r="K64" s="148" t="s">
        <v>283</v>
      </c>
      <c r="L64" s="148" t="s">
        <v>125</v>
      </c>
      <c r="M64" s="148" t="s">
        <v>149</v>
      </c>
      <c r="N64" s="148" t="s">
        <v>390</v>
      </c>
      <c r="O64" s="148" t="s">
        <v>286</v>
      </c>
      <c r="P64" s="148" t="s">
        <v>129</v>
      </c>
      <c r="Q64" s="148" t="s">
        <v>130</v>
      </c>
      <c r="R64" s="30" t="s">
        <v>154</v>
      </c>
      <c r="S64" s="30">
        <v>1030</v>
      </c>
      <c r="T64" s="30">
        <v>10303</v>
      </c>
      <c r="U64" s="30">
        <v>47</v>
      </c>
      <c r="V64" s="30">
        <v>2025</v>
      </c>
      <c r="W64" s="30">
        <v>701</v>
      </c>
      <c r="X64" s="30">
        <v>0</v>
      </c>
      <c r="Y64" s="148" t="s">
        <v>207</v>
      </c>
      <c r="Z64" s="148" t="s">
        <v>287</v>
      </c>
      <c r="AA64" s="30" t="e">
        <f>IF(#REF!=#REF!,0,1)</f>
        <v>#REF!</v>
      </c>
    </row>
    <row r="65" spans="1:27" x14ac:dyDescent="0.25">
      <c r="A65" s="148">
        <v>2025</v>
      </c>
      <c r="B65" s="148">
        <v>489</v>
      </c>
      <c r="C65" s="148" t="s">
        <v>200</v>
      </c>
      <c r="D65" s="149" t="s">
        <v>391</v>
      </c>
      <c r="E65" s="149" t="s">
        <v>281</v>
      </c>
      <c r="F65" s="149" t="s">
        <v>392</v>
      </c>
      <c r="G65" s="150">
        <v>37.64</v>
      </c>
      <c r="H65" s="150">
        <v>6.79</v>
      </c>
      <c r="I65" s="148" t="s">
        <v>123</v>
      </c>
      <c r="J65" s="150">
        <f t="shared" si="1"/>
        <v>30.85</v>
      </c>
      <c r="K65" s="148" t="s">
        <v>283</v>
      </c>
      <c r="L65" s="148" t="s">
        <v>125</v>
      </c>
      <c r="M65" s="148" t="s">
        <v>149</v>
      </c>
      <c r="N65" s="148" t="s">
        <v>393</v>
      </c>
      <c r="O65" s="148" t="s">
        <v>286</v>
      </c>
      <c r="P65" s="148" t="s">
        <v>129</v>
      </c>
      <c r="Q65" s="148" t="s">
        <v>130</v>
      </c>
      <c r="R65" s="30" t="s">
        <v>154</v>
      </c>
      <c r="S65" s="30">
        <v>1030</v>
      </c>
      <c r="T65" s="30">
        <v>10302</v>
      </c>
      <c r="U65" s="30">
        <v>37</v>
      </c>
      <c r="V65" s="30">
        <v>2025</v>
      </c>
      <c r="W65" s="30">
        <v>700</v>
      </c>
      <c r="X65" s="30">
        <v>0</v>
      </c>
      <c r="Y65" s="148" t="s">
        <v>207</v>
      </c>
      <c r="Z65" s="148" t="s">
        <v>287</v>
      </c>
      <c r="AA65" s="30" t="e">
        <f>IF(#REF!=#REF!,0,1)</f>
        <v>#REF!</v>
      </c>
    </row>
    <row r="66" spans="1:27" x14ac:dyDescent="0.25">
      <c r="A66" s="148">
        <v>2025</v>
      </c>
      <c r="B66" s="148">
        <v>490</v>
      </c>
      <c r="C66" s="148" t="s">
        <v>200</v>
      </c>
      <c r="D66" s="149" t="s">
        <v>394</v>
      </c>
      <c r="E66" s="149" t="s">
        <v>281</v>
      </c>
      <c r="F66" s="149" t="s">
        <v>395</v>
      </c>
      <c r="G66" s="150">
        <v>65.489999999999995</v>
      </c>
      <c r="H66" s="150">
        <v>11.81</v>
      </c>
      <c r="I66" s="148" t="s">
        <v>123</v>
      </c>
      <c r="J66" s="150">
        <f t="shared" si="1"/>
        <v>53.679999999999993</v>
      </c>
      <c r="K66" s="148" t="s">
        <v>283</v>
      </c>
      <c r="L66" s="148" t="s">
        <v>396</v>
      </c>
      <c r="M66" s="148" t="s">
        <v>149</v>
      </c>
      <c r="N66" s="148" t="s">
        <v>397</v>
      </c>
      <c r="O66" s="148" t="s">
        <v>286</v>
      </c>
      <c r="P66" s="148" t="s">
        <v>129</v>
      </c>
      <c r="Q66" s="148" t="s">
        <v>130</v>
      </c>
      <c r="R66" s="30" t="s">
        <v>154</v>
      </c>
      <c r="S66" s="30">
        <v>1030</v>
      </c>
      <c r="T66" s="30">
        <v>10303</v>
      </c>
      <c r="U66" s="30">
        <v>47</v>
      </c>
      <c r="V66" s="30">
        <v>2025</v>
      </c>
      <c r="W66" s="30">
        <v>701</v>
      </c>
      <c r="X66" s="30">
        <v>0</v>
      </c>
      <c r="Y66" s="148" t="s">
        <v>207</v>
      </c>
      <c r="Z66" s="148" t="s">
        <v>287</v>
      </c>
      <c r="AA66" s="30" t="e">
        <f>IF(#REF!=#REF!,0,1)</f>
        <v>#REF!</v>
      </c>
    </row>
    <row r="67" spans="1:27" x14ac:dyDescent="0.25">
      <c r="A67" s="148">
        <v>2025</v>
      </c>
      <c r="B67" s="148">
        <v>544</v>
      </c>
      <c r="C67" s="148" t="s">
        <v>215</v>
      </c>
      <c r="D67" s="149" t="s">
        <v>398</v>
      </c>
      <c r="E67" s="149" t="s">
        <v>264</v>
      </c>
      <c r="F67" s="149" t="s">
        <v>399</v>
      </c>
      <c r="G67" s="150">
        <v>3.5</v>
      </c>
      <c r="H67" s="150">
        <v>0.63</v>
      </c>
      <c r="I67" s="148" t="s">
        <v>123</v>
      </c>
      <c r="J67" s="150">
        <f t="shared" si="1"/>
        <v>2.87</v>
      </c>
      <c r="K67" s="148" t="s">
        <v>400</v>
      </c>
      <c r="L67" s="148" t="s">
        <v>125</v>
      </c>
      <c r="M67" s="148" t="s">
        <v>149</v>
      </c>
      <c r="N67" s="148" t="s">
        <v>401</v>
      </c>
      <c r="O67" s="148" t="s">
        <v>402</v>
      </c>
      <c r="P67" s="148" t="s">
        <v>129</v>
      </c>
      <c r="Q67" s="148" t="s">
        <v>130</v>
      </c>
      <c r="R67" s="30" t="s">
        <v>154</v>
      </c>
      <c r="S67" s="30">
        <v>1030</v>
      </c>
      <c r="T67" s="30">
        <v>10302</v>
      </c>
      <c r="U67" s="30">
        <v>37</v>
      </c>
      <c r="V67" s="30">
        <v>2025</v>
      </c>
      <c r="W67" s="30">
        <v>299</v>
      </c>
      <c r="X67" s="30">
        <v>0</v>
      </c>
      <c r="Y67" s="148" t="s">
        <v>403</v>
      </c>
      <c r="Z67" s="148" t="s">
        <v>404</v>
      </c>
      <c r="AA67" s="30" t="e">
        <f>IF(#REF!=#REF!,0,1)</f>
        <v>#REF!</v>
      </c>
    </row>
    <row r="68" spans="1:27" x14ac:dyDescent="0.25">
      <c r="A68" s="148">
        <v>2025</v>
      </c>
      <c r="B68" s="148">
        <v>545</v>
      </c>
      <c r="C68" s="148" t="s">
        <v>215</v>
      </c>
      <c r="D68" s="149" t="s">
        <v>405</v>
      </c>
      <c r="E68" s="149" t="s">
        <v>264</v>
      </c>
      <c r="F68" s="149" t="s">
        <v>406</v>
      </c>
      <c r="G68" s="150">
        <v>107.65</v>
      </c>
      <c r="H68" s="150">
        <v>19.41</v>
      </c>
      <c r="I68" s="148" t="s">
        <v>123</v>
      </c>
      <c r="J68" s="150">
        <f t="shared" si="1"/>
        <v>88.240000000000009</v>
      </c>
      <c r="K68" s="148" t="s">
        <v>400</v>
      </c>
      <c r="L68" s="148" t="s">
        <v>125</v>
      </c>
      <c r="M68" s="148" t="s">
        <v>149</v>
      </c>
      <c r="N68" s="148" t="s">
        <v>407</v>
      </c>
      <c r="O68" s="148" t="s">
        <v>402</v>
      </c>
      <c r="P68" s="148" t="s">
        <v>129</v>
      </c>
      <c r="Q68" s="148" t="s">
        <v>130</v>
      </c>
      <c r="R68" s="30" t="s">
        <v>154</v>
      </c>
      <c r="S68" s="30">
        <v>1030</v>
      </c>
      <c r="T68" s="30">
        <v>10302</v>
      </c>
      <c r="U68" s="30">
        <v>37</v>
      </c>
      <c r="V68" s="30">
        <v>2025</v>
      </c>
      <c r="W68" s="30">
        <v>299</v>
      </c>
      <c r="X68" s="30">
        <v>0</v>
      </c>
      <c r="Y68" s="148" t="s">
        <v>403</v>
      </c>
      <c r="Z68" s="148" t="s">
        <v>404</v>
      </c>
      <c r="AA68" s="30" t="e">
        <f>IF(#REF!=#REF!,0,1)</f>
        <v>#REF!</v>
      </c>
    </row>
    <row r="69" spans="1:27" x14ac:dyDescent="0.25">
      <c r="A69" s="148">
        <v>2025</v>
      </c>
      <c r="B69" s="148">
        <v>546</v>
      </c>
      <c r="C69" s="148" t="s">
        <v>215</v>
      </c>
      <c r="D69" s="149" t="s">
        <v>408</v>
      </c>
      <c r="E69" s="149" t="s">
        <v>264</v>
      </c>
      <c r="F69" s="149" t="s">
        <v>409</v>
      </c>
      <c r="G69" s="150">
        <v>60.55</v>
      </c>
      <c r="H69" s="150">
        <v>10.92</v>
      </c>
      <c r="I69" s="148" t="s">
        <v>123</v>
      </c>
      <c r="J69" s="150">
        <f t="shared" si="1"/>
        <v>49.629999999999995</v>
      </c>
      <c r="K69" s="148" t="s">
        <v>400</v>
      </c>
      <c r="L69" s="148" t="s">
        <v>125</v>
      </c>
      <c r="M69" s="148" t="s">
        <v>149</v>
      </c>
      <c r="N69" s="148" t="s">
        <v>410</v>
      </c>
      <c r="O69" s="148" t="s">
        <v>402</v>
      </c>
      <c r="P69" s="148" t="s">
        <v>129</v>
      </c>
      <c r="Q69" s="148" t="s">
        <v>130</v>
      </c>
      <c r="R69" s="30" t="s">
        <v>154</v>
      </c>
      <c r="S69" s="30">
        <v>1030</v>
      </c>
      <c r="T69" s="30">
        <v>10302</v>
      </c>
      <c r="U69" s="30">
        <v>37</v>
      </c>
      <c r="V69" s="30">
        <v>2025</v>
      </c>
      <c r="W69" s="30">
        <v>299</v>
      </c>
      <c r="X69" s="30">
        <v>0</v>
      </c>
      <c r="Y69" s="148" t="s">
        <v>403</v>
      </c>
      <c r="Z69" s="148" t="s">
        <v>404</v>
      </c>
      <c r="AA69" s="30" t="e">
        <f>IF(#REF!=#REF!,0,1)</f>
        <v>#REF!</v>
      </c>
    </row>
    <row r="70" spans="1:27" x14ac:dyDescent="0.25">
      <c r="A70" s="148">
        <v>2025</v>
      </c>
      <c r="B70" s="148">
        <v>547</v>
      </c>
      <c r="C70" s="148" t="s">
        <v>215</v>
      </c>
      <c r="D70" s="149" t="s">
        <v>411</v>
      </c>
      <c r="E70" s="149" t="s">
        <v>264</v>
      </c>
      <c r="F70" s="149" t="s">
        <v>412</v>
      </c>
      <c r="G70" s="150">
        <v>491.54</v>
      </c>
      <c r="H70" s="150">
        <v>88.64</v>
      </c>
      <c r="I70" s="148" t="s">
        <v>123</v>
      </c>
      <c r="J70" s="150">
        <f t="shared" si="1"/>
        <v>402.90000000000003</v>
      </c>
      <c r="K70" s="148" t="s">
        <v>400</v>
      </c>
      <c r="L70" s="148" t="s">
        <v>125</v>
      </c>
      <c r="M70" s="148" t="s">
        <v>149</v>
      </c>
      <c r="N70" s="148" t="s">
        <v>413</v>
      </c>
      <c r="O70" s="148" t="s">
        <v>402</v>
      </c>
      <c r="P70" s="148" t="s">
        <v>129</v>
      </c>
      <c r="Q70" s="148" t="s">
        <v>130</v>
      </c>
      <c r="R70" s="30" t="s">
        <v>154</v>
      </c>
      <c r="S70" s="30">
        <v>1030</v>
      </c>
      <c r="T70" s="30">
        <v>10302</v>
      </c>
      <c r="U70" s="30">
        <v>74</v>
      </c>
      <c r="V70" s="30">
        <v>2025</v>
      </c>
      <c r="W70" s="30">
        <v>301</v>
      </c>
      <c r="X70" s="30">
        <v>0</v>
      </c>
      <c r="Y70" s="148" t="s">
        <v>403</v>
      </c>
      <c r="Z70" s="148" t="s">
        <v>404</v>
      </c>
      <c r="AA70" s="30" t="e">
        <f>IF(#REF!=#REF!,0,1)</f>
        <v>#REF!</v>
      </c>
    </row>
    <row r="71" spans="1:27" x14ac:dyDescent="0.25">
      <c r="A71" s="148">
        <v>2025</v>
      </c>
      <c r="B71" s="148">
        <v>548</v>
      </c>
      <c r="C71" s="148" t="s">
        <v>215</v>
      </c>
      <c r="D71" s="149" t="s">
        <v>414</v>
      </c>
      <c r="E71" s="149" t="s">
        <v>264</v>
      </c>
      <c r="F71" s="149" t="s">
        <v>415</v>
      </c>
      <c r="G71" s="150">
        <v>6.47</v>
      </c>
      <c r="H71" s="150">
        <v>1.1100000000000001</v>
      </c>
      <c r="I71" s="148" t="s">
        <v>123</v>
      </c>
      <c r="J71" s="150">
        <f t="shared" si="1"/>
        <v>5.3599999999999994</v>
      </c>
      <c r="K71" s="148" t="s">
        <v>400</v>
      </c>
      <c r="L71" s="148" t="s">
        <v>125</v>
      </c>
      <c r="M71" s="148" t="s">
        <v>149</v>
      </c>
      <c r="N71" s="148" t="s">
        <v>416</v>
      </c>
      <c r="O71" s="148" t="s">
        <v>402</v>
      </c>
      <c r="P71" s="148" t="s">
        <v>129</v>
      </c>
      <c r="Q71" s="148" t="s">
        <v>130</v>
      </c>
      <c r="R71" s="30" t="s">
        <v>154</v>
      </c>
      <c r="S71" s="30">
        <v>1030</v>
      </c>
      <c r="T71" s="30">
        <v>10302</v>
      </c>
      <c r="U71" s="30">
        <v>37</v>
      </c>
      <c r="V71" s="30">
        <v>2025</v>
      </c>
      <c r="W71" s="30">
        <v>299</v>
      </c>
      <c r="X71" s="30">
        <v>0</v>
      </c>
      <c r="Y71" s="148" t="s">
        <v>403</v>
      </c>
      <c r="Z71" s="148" t="s">
        <v>404</v>
      </c>
      <c r="AA71" s="30" t="e">
        <f>IF(#REF!=#REF!,0,1)</f>
        <v>#REF!</v>
      </c>
    </row>
    <row r="72" spans="1:27" x14ac:dyDescent="0.25">
      <c r="A72" s="148">
        <v>2025</v>
      </c>
      <c r="B72" s="148">
        <v>549</v>
      </c>
      <c r="C72" s="148" t="s">
        <v>215</v>
      </c>
      <c r="D72" s="149" t="s">
        <v>417</v>
      </c>
      <c r="E72" s="149" t="s">
        <v>264</v>
      </c>
      <c r="F72" s="149" t="s">
        <v>418</v>
      </c>
      <c r="G72" s="150">
        <v>260.17</v>
      </c>
      <c r="H72" s="150">
        <v>46.92</v>
      </c>
      <c r="I72" s="148" t="s">
        <v>123</v>
      </c>
      <c r="J72" s="150">
        <f t="shared" si="1"/>
        <v>213.25</v>
      </c>
      <c r="K72" s="148" t="s">
        <v>400</v>
      </c>
      <c r="L72" s="148" t="s">
        <v>419</v>
      </c>
      <c r="M72" s="148" t="s">
        <v>149</v>
      </c>
      <c r="N72" s="148" t="s">
        <v>420</v>
      </c>
      <c r="O72" s="148" t="s">
        <v>421</v>
      </c>
      <c r="P72" s="148" t="s">
        <v>129</v>
      </c>
      <c r="Q72" s="148" t="s">
        <v>130</v>
      </c>
      <c r="R72" s="30" t="s">
        <v>154</v>
      </c>
      <c r="S72" s="30">
        <v>1030</v>
      </c>
      <c r="T72" s="30">
        <v>10302</v>
      </c>
      <c r="U72" s="30">
        <v>74</v>
      </c>
      <c r="V72" s="30">
        <v>2025</v>
      </c>
      <c r="W72" s="30">
        <v>301</v>
      </c>
      <c r="X72" s="30">
        <v>0</v>
      </c>
      <c r="Y72" s="148" t="s">
        <v>403</v>
      </c>
      <c r="Z72" s="148" t="s">
        <v>422</v>
      </c>
      <c r="AA72" s="30" t="e">
        <f>IF(#REF!=#REF!,0,1)</f>
        <v>#REF!</v>
      </c>
    </row>
    <row r="73" spans="1:27" x14ac:dyDescent="0.25">
      <c r="A73" s="148">
        <v>2025</v>
      </c>
      <c r="B73" s="148">
        <v>552</v>
      </c>
      <c r="C73" s="148" t="s">
        <v>178</v>
      </c>
      <c r="D73" s="149" t="s">
        <v>423</v>
      </c>
      <c r="E73" s="149" t="s">
        <v>287</v>
      </c>
      <c r="F73" s="149" t="s">
        <v>424</v>
      </c>
      <c r="G73" s="150">
        <v>99.47</v>
      </c>
      <c r="H73" s="150">
        <v>17.920000000000002</v>
      </c>
      <c r="I73" s="148" t="s">
        <v>123</v>
      </c>
      <c r="J73" s="150">
        <f t="shared" si="1"/>
        <v>81.55</v>
      </c>
      <c r="K73" s="148" t="s">
        <v>283</v>
      </c>
      <c r="L73" s="148" t="s">
        <v>125</v>
      </c>
      <c r="M73" s="148" t="s">
        <v>149</v>
      </c>
      <c r="N73" s="148" t="s">
        <v>425</v>
      </c>
      <c r="O73" s="148" t="s">
        <v>178</v>
      </c>
      <c r="P73" s="148" t="s">
        <v>129</v>
      </c>
      <c r="Q73" s="148" t="s">
        <v>130</v>
      </c>
      <c r="R73" s="30" t="s">
        <v>154</v>
      </c>
      <c r="S73" s="30">
        <v>1030</v>
      </c>
      <c r="T73" s="30">
        <v>10303</v>
      </c>
      <c r="U73" s="30">
        <v>47</v>
      </c>
      <c r="V73" s="30">
        <v>2025</v>
      </c>
      <c r="W73" s="30">
        <v>701</v>
      </c>
      <c r="X73" s="30">
        <v>0</v>
      </c>
      <c r="Y73" s="148" t="s">
        <v>403</v>
      </c>
      <c r="Z73" s="148" t="s">
        <v>426</v>
      </c>
      <c r="AA73" s="30" t="e">
        <f>IF(#REF!=#REF!,0,1)</f>
        <v>#REF!</v>
      </c>
    </row>
    <row r="74" spans="1:27" x14ac:dyDescent="0.25">
      <c r="A74" s="148">
        <v>2025</v>
      </c>
      <c r="B74" s="148">
        <v>553</v>
      </c>
      <c r="C74" s="148" t="s">
        <v>178</v>
      </c>
      <c r="D74" s="149" t="s">
        <v>427</v>
      </c>
      <c r="E74" s="149" t="s">
        <v>287</v>
      </c>
      <c r="F74" s="149" t="s">
        <v>428</v>
      </c>
      <c r="G74" s="150">
        <v>63.62</v>
      </c>
      <c r="H74" s="150">
        <v>11.46</v>
      </c>
      <c r="I74" s="148" t="s">
        <v>123</v>
      </c>
      <c r="J74" s="150">
        <f t="shared" si="1"/>
        <v>52.16</v>
      </c>
      <c r="K74" s="148" t="s">
        <v>283</v>
      </c>
      <c r="L74" s="148" t="s">
        <v>125</v>
      </c>
      <c r="M74" s="148" t="s">
        <v>149</v>
      </c>
      <c r="N74" s="148" t="s">
        <v>429</v>
      </c>
      <c r="O74" s="148" t="s">
        <v>178</v>
      </c>
      <c r="P74" s="148" t="s">
        <v>129</v>
      </c>
      <c r="Q74" s="148" t="s">
        <v>130</v>
      </c>
      <c r="R74" s="30" t="s">
        <v>154</v>
      </c>
      <c r="S74" s="30">
        <v>1030</v>
      </c>
      <c r="T74" s="30">
        <v>10303</v>
      </c>
      <c r="U74" s="30">
        <v>47</v>
      </c>
      <c r="V74" s="30">
        <v>2025</v>
      </c>
      <c r="W74" s="30">
        <v>701</v>
      </c>
      <c r="X74" s="30">
        <v>0</v>
      </c>
      <c r="Y74" s="148" t="s">
        <v>403</v>
      </c>
      <c r="Z74" s="148" t="s">
        <v>426</v>
      </c>
      <c r="AA74" s="30" t="e">
        <f>IF(#REF!=#REF!,0,1)</f>
        <v>#REF!</v>
      </c>
    </row>
    <row r="75" spans="1:27" x14ac:dyDescent="0.25">
      <c r="A75" s="148">
        <v>2025</v>
      </c>
      <c r="B75" s="148">
        <v>554</v>
      </c>
      <c r="C75" s="148" t="s">
        <v>178</v>
      </c>
      <c r="D75" s="149" t="s">
        <v>430</v>
      </c>
      <c r="E75" s="149" t="s">
        <v>287</v>
      </c>
      <c r="F75" s="149" t="s">
        <v>431</v>
      </c>
      <c r="G75" s="150">
        <v>84.8</v>
      </c>
      <c r="H75" s="150">
        <v>15.27</v>
      </c>
      <c r="I75" s="148" t="s">
        <v>123</v>
      </c>
      <c r="J75" s="150">
        <f t="shared" ref="J75:J106" si="2">IF(I75="SI",G75-H75,G75)</f>
        <v>69.53</v>
      </c>
      <c r="K75" s="148" t="s">
        <v>283</v>
      </c>
      <c r="L75" s="148" t="s">
        <v>125</v>
      </c>
      <c r="M75" s="148" t="s">
        <v>149</v>
      </c>
      <c r="N75" s="148" t="s">
        <v>432</v>
      </c>
      <c r="O75" s="148" t="s">
        <v>178</v>
      </c>
      <c r="P75" s="148" t="s">
        <v>129</v>
      </c>
      <c r="Q75" s="148" t="s">
        <v>130</v>
      </c>
      <c r="R75" s="30" t="s">
        <v>154</v>
      </c>
      <c r="S75" s="30">
        <v>1030</v>
      </c>
      <c r="T75" s="30">
        <v>10303</v>
      </c>
      <c r="U75" s="30">
        <v>47</v>
      </c>
      <c r="V75" s="30">
        <v>2025</v>
      </c>
      <c r="W75" s="30">
        <v>701</v>
      </c>
      <c r="X75" s="30">
        <v>0</v>
      </c>
      <c r="Y75" s="148" t="s">
        <v>403</v>
      </c>
      <c r="Z75" s="148" t="s">
        <v>191</v>
      </c>
      <c r="AA75" s="30" t="e">
        <f>IF(#REF!=#REF!,0,1)</f>
        <v>#REF!</v>
      </c>
    </row>
    <row r="76" spans="1:27" x14ac:dyDescent="0.25">
      <c r="A76" s="148">
        <v>2025</v>
      </c>
      <c r="B76" s="148">
        <v>555</v>
      </c>
      <c r="C76" s="148" t="s">
        <v>178</v>
      </c>
      <c r="D76" s="149" t="s">
        <v>433</v>
      </c>
      <c r="E76" s="149" t="s">
        <v>287</v>
      </c>
      <c r="F76" s="149" t="s">
        <v>434</v>
      </c>
      <c r="G76" s="150">
        <v>80.59</v>
      </c>
      <c r="H76" s="150">
        <v>14.52</v>
      </c>
      <c r="I76" s="148" t="s">
        <v>123</v>
      </c>
      <c r="J76" s="150">
        <f t="shared" si="2"/>
        <v>66.070000000000007</v>
      </c>
      <c r="K76" s="148" t="s">
        <v>283</v>
      </c>
      <c r="L76" s="148" t="s">
        <v>125</v>
      </c>
      <c r="M76" s="148" t="s">
        <v>149</v>
      </c>
      <c r="N76" s="148" t="s">
        <v>435</v>
      </c>
      <c r="O76" s="148" t="s">
        <v>178</v>
      </c>
      <c r="P76" s="148" t="s">
        <v>129</v>
      </c>
      <c r="Q76" s="148" t="s">
        <v>130</v>
      </c>
      <c r="R76" s="30" t="s">
        <v>154</v>
      </c>
      <c r="S76" s="30">
        <v>1030</v>
      </c>
      <c r="T76" s="30">
        <v>10303</v>
      </c>
      <c r="U76" s="30">
        <v>47</v>
      </c>
      <c r="V76" s="30">
        <v>2025</v>
      </c>
      <c r="W76" s="30">
        <v>701</v>
      </c>
      <c r="X76" s="30">
        <v>0</v>
      </c>
      <c r="Y76" s="148" t="s">
        <v>403</v>
      </c>
      <c r="Z76" s="148" t="s">
        <v>191</v>
      </c>
      <c r="AA76" s="30" t="e">
        <f>IF(#REF!=#REF!,0,1)</f>
        <v>#REF!</v>
      </c>
    </row>
    <row r="77" spans="1:27" x14ac:dyDescent="0.25">
      <c r="A77" s="148">
        <v>2025</v>
      </c>
      <c r="B77" s="148">
        <v>556</v>
      </c>
      <c r="C77" s="148" t="s">
        <v>178</v>
      </c>
      <c r="D77" s="149" t="s">
        <v>436</v>
      </c>
      <c r="E77" s="149" t="s">
        <v>287</v>
      </c>
      <c r="F77" s="149" t="s">
        <v>437</v>
      </c>
      <c r="G77" s="150">
        <v>109.45</v>
      </c>
      <c r="H77" s="150">
        <v>19.72</v>
      </c>
      <c r="I77" s="148" t="s">
        <v>123</v>
      </c>
      <c r="J77" s="150">
        <f t="shared" si="2"/>
        <v>89.73</v>
      </c>
      <c r="K77" s="148" t="s">
        <v>283</v>
      </c>
      <c r="L77" s="148" t="s">
        <v>125</v>
      </c>
      <c r="M77" s="148" t="s">
        <v>149</v>
      </c>
      <c r="N77" s="148" t="s">
        <v>438</v>
      </c>
      <c r="O77" s="148" t="s">
        <v>178</v>
      </c>
      <c r="P77" s="148" t="s">
        <v>129</v>
      </c>
      <c r="Q77" s="148" t="s">
        <v>130</v>
      </c>
      <c r="R77" s="30" t="s">
        <v>154</v>
      </c>
      <c r="S77" s="30">
        <v>1030</v>
      </c>
      <c r="T77" s="30">
        <v>10303</v>
      </c>
      <c r="U77" s="30">
        <v>47</v>
      </c>
      <c r="V77" s="30">
        <v>2025</v>
      </c>
      <c r="W77" s="30">
        <v>701</v>
      </c>
      <c r="X77" s="30">
        <v>0</v>
      </c>
      <c r="Y77" s="148" t="s">
        <v>403</v>
      </c>
      <c r="Z77" s="148" t="s">
        <v>426</v>
      </c>
      <c r="AA77" s="30" t="e">
        <f>IF(#REF!=#REF!,0,1)</f>
        <v>#REF!</v>
      </c>
    </row>
    <row r="78" spans="1:27" x14ac:dyDescent="0.25">
      <c r="A78" s="148">
        <v>2025</v>
      </c>
      <c r="B78" s="148">
        <v>557</v>
      </c>
      <c r="C78" s="148" t="s">
        <v>178</v>
      </c>
      <c r="D78" s="149" t="s">
        <v>439</v>
      </c>
      <c r="E78" s="149" t="s">
        <v>287</v>
      </c>
      <c r="F78" s="149" t="s">
        <v>440</v>
      </c>
      <c r="G78" s="150">
        <v>62.06</v>
      </c>
      <c r="H78" s="150">
        <v>11.18</v>
      </c>
      <c r="I78" s="148" t="s">
        <v>123</v>
      </c>
      <c r="J78" s="150">
        <f t="shared" si="2"/>
        <v>50.88</v>
      </c>
      <c r="K78" s="148" t="s">
        <v>283</v>
      </c>
      <c r="L78" s="148" t="s">
        <v>125</v>
      </c>
      <c r="M78" s="148" t="s">
        <v>149</v>
      </c>
      <c r="N78" s="148" t="s">
        <v>441</v>
      </c>
      <c r="O78" s="148" t="s">
        <v>178</v>
      </c>
      <c r="P78" s="148" t="s">
        <v>129</v>
      </c>
      <c r="Q78" s="148" t="s">
        <v>130</v>
      </c>
      <c r="R78" s="30" t="s">
        <v>154</v>
      </c>
      <c r="S78" s="30">
        <v>1030</v>
      </c>
      <c r="T78" s="30">
        <v>10303</v>
      </c>
      <c r="U78" s="30">
        <v>47</v>
      </c>
      <c r="V78" s="30">
        <v>2025</v>
      </c>
      <c r="W78" s="30">
        <v>701</v>
      </c>
      <c r="X78" s="30">
        <v>0</v>
      </c>
      <c r="Y78" s="148" t="s">
        <v>403</v>
      </c>
      <c r="Z78" s="148" t="s">
        <v>426</v>
      </c>
      <c r="AA78" s="30" t="e">
        <f>IF(#REF!=#REF!,0,1)</f>
        <v>#REF!</v>
      </c>
    </row>
    <row r="79" spans="1:27" x14ac:dyDescent="0.25">
      <c r="A79" s="148">
        <v>2025</v>
      </c>
      <c r="B79" s="148">
        <v>558</v>
      </c>
      <c r="C79" s="148" t="s">
        <v>178</v>
      </c>
      <c r="D79" s="149" t="s">
        <v>442</v>
      </c>
      <c r="E79" s="149" t="s">
        <v>287</v>
      </c>
      <c r="F79" s="149" t="s">
        <v>443</v>
      </c>
      <c r="G79" s="150">
        <v>152.63</v>
      </c>
      <c r="H79" s="150">
        <v>27.49</v>
      </c>
      <c r="I79" s="148" t="s">
        <v>123</v>
      </c>
      <c r="J79" s="150">
        <f t="shared" si="2"/>
        <v>125.14</v>
      </c>
      <c r="K79" s="148" t="s">
        <v>283</v>
      </c>
      <c r="L79" s="148" t="s">
        <v>125</v>
      </c>
      <c r="M79" s="148" t="s">
        <v>149</v>
      </c>
      <c r="N79" s="148" t="s">
        <v>444</v>
      </c>
      <c r="O79" s="148" t="s">
        <v>178</v>
      </c>
      <c r="P79" s="148" t="s">
        <v>129</v>
      </c>
      <c r="Q79" s="148" t="s">
        <v>130</v>
      </c>
      <c r="R79" s="30" t="s">
        <v>154</v>
      </c>
      <c r="S79" s="30">
        <v>1030</v>
      </c>
      <c r="T79" s="30">
        <v>10303</v>
      </c>
      <c r="U79" s="30">
        <v>47</v>
      </c>
      <c r="V79" s="30">
        <v>2025</v>
      </c>
      <c r="W79" s="30">
        <v>701</v>
      </c>
      <c r="X79" s="30">
        <v>0</v>
      </c>
      <c r="Y79" s="148" t="s">
        <v>403</v>
      </c>
      <c r="Z79" s="148" t="s">
        <v>191</v>
      </c>
      <c r="AA79" s="30" t="e">
        <f>IF(#REF!=#REF!,0,1)</f>
        <v>#REF!</v>
      </c>
    </row>
    <row r="80" spans="1:27" x14ac:dyDescent="0.25">
      <c r="A80" s="148">
        <v>2025</v>
      </c>
      <c r="B80" s="148">
        <v>559</v>
      </c>
      <c r="C80" s="148" t="s">
        <v>178</v>
      </c>
      <c r="D80" s="149" t="s">
        <v>445</v>
      </c>
      <c r="E80" s="149" t="s">
        <v>287</v>
      </c>
      <c r="F80" s="149" t="s">
        <v>446</v>
      </c>
      <c r="G80" s="150">
        <v>199.86</v>
      </c>
      <c r="H80" s="150">
        <v>36</v>
      </c>
      <c r="I80" s="148" t="s">
        <v>123</v>
      </c>
      <c r="J80" s="150">
        <f t="shared" si="2"/>
        <v>163.86</v>
      </c>
      <c r="K80" s="148" t="s">
        <v>283</v>
      </c>
      <c r="L80" s="148" t="s">
        <v>125</v>
      </c>
      <c r="M80" s="148" t="s">
        <v>149</v>
      </c>
      <c r="N80" s="148" t="s">
        <v>447</v>
      </c>
      <c r="O80" s="148" t="s">
        <v>178</v>
      </c>
      <c r="P80" s="148" t="s">
        <v>129</v>
      </c>
      <c r="Q80" s="148" t="s">
        <v>130</v>
      </c>
      <c r="R80" s="30" t="s">
        <v>154</v>
      </c>
      <c r="S80" s="30">
        <v>1030</v>
      </c>
      <c r="T80" s="30">
        <v>10303</v>
      </c>
      <c r="U80" s="30">
        <v>47</v>
      </c>
      <c r="V80" s="30">
        <v>2025</v>
      </c>
      <c r="W80" s="30">
        <v>701</v>
      </c>
      <c r="X80" s="30">
        <v>0</v>
      </c>
      <c r="Y80" s="148" t="s">
        <v>403</v>
      </c>
      <c r="Z80" s="148" t="s">
        <v>191</v>
      </c>
      <c r="AA80" s="30" t="e">
        <f>IF(#REF!=#REF!,0,1)</f>
        <v>#REF!</v>
      </c>
    </row>
    <row r="81" spans="1:27" x14ac:dyDescent="0.25">
      <c r="A81" s="148">
        <v>2025</v>
      </c>
      <c r="B81" s="148">
        <v>560</v>
      </c>
      <c r="C81" s="148" t="s">
        <v>178</v>
      </c>
      <c r="D81" s="149" t="s">
        <v>448</v>
      </c>
      <c r="E81" s="149" t="s">
        <v>287</v>
      </c>
      <c r="F81" s="149" t="s">
        <v>449</v>
      </c>
      <c r="G81" s="150">
        <v>34.159999999999997</v>
      </c>
      <c r="H81" s="150">
        <v>6.15</v>
      </c>
      <c r="I81" s="148" t="s">
        <v>123</v>
      </c>
      <c r="J81" s="150">
        <f t="shared" si="2"/>
        <v>28.009999999999998</v>
      </c>
      <c r="K81" s="148" t="s">
        <v>283</v>
      </c>
      <c r="L81" s="148" t="s">
        <v>125</v>
      </c>
      <c r="M81" s="148" t="s">
        <v>149</v>
      </c>
      <c r="N81" s="148" t="s">
        <v>450</v>
      </c>
      <c r="O81" s="148" t="s">
        <v>178</v>
      </c>
      <c r="P81" s="148" t="s">
        <v>129</v>
      </c>
      <c r="Q81" s="148" t="s">
        <v>130</v>
      </c>
      <c r="R81" s="30" t="s">
        <v>154</v>
      </c>
      <c r="S81" s="30">
        <v>1030</v>
      </c>
      <c r="T81" s="30">
        <v>10303</v>
      </c>
      <c r="U81" s="30">
        <v>47</v>
      </c>
      <c r="V81" s="30">
        <v>2025</v>
      </c>
      <c r="W81" s="30">
        <v>701</v>
      </c>
      <c r="X81" s="30">
        <v>0</v>
      </c>
      <c r="Y81" s="148" t="s">
        <v>403</v>
      </c>
      <c r="Z81" s="148" t="s">
        <v>426</v>
      </c>
      <c r="AA81" s="30" t="e">
        <f>IF(#REF!=#REF!,0,1)</f>
        <v>#REF!</v>
      </c>
    </row>
    <row r="82" spans="1:27" x14ac:dyDescent="0.25">
      <c r="A82" s="148">
        <v>2025</v>
      </c>
      <c r="B82" s="148">
        <v>561</v>
      </c>
      <c r="C82" s="148" t="s">
        <v>178</v>
      </c>
      <c r="D82" s="149" t="s">
        <v>451</v>
      </c>
      <c r="E82" s="149" t="s">
        <v>287</v>
      </c>
      <c r="F82" s="149" t="s">
        <v>452</v>
      </c>
      <c r="G82" s="150">
        <v>102.74</v>
      </c>
      <c r="H82" s="150">
        <v>18.5</v>
      </c>
      <c r="I82" s="148" t="s">
        <v>123</v>
      </c>
      <c r="J82" s="150">
        <f t="shared" si="2"/>
        <v>84.24</v>
      </c>
      <c r="K82" s="148" t="s">
        <v>283</v>
      </c>
      <c r="L82" s="148" t="s">
        <v>125</v>
      </c>
      <c r="M82" s="148" t="s">
        <v>149</v>
      </c>
      <c r="N82" s="148" t="s">
        <v>453</v>
      </c>
      <c r="O82" s="148" t="s">
        <v>178</v>
      </c>
      <c r="P82" s="148" t="s">
        <v>129</v>
      </c>
      <c r="Q82" s="148" t="s">
        <v>130</v>
      </c>
      <c r="R82" s="30" t="s">
        <v>154</v>
      </c>
      <c r="S82" s="30">
        <v>1030</v>
      </c>
      <c r="T82" s="30">
        <v>10303</v>
      </c>
      <c r="U82" s="30">
        <v>47</v>
      </c>
      <c r="V82" s="30">
        <v>2025</v>
      </c>
      <c r="W82" s="30">
        <v>701</v>
      </c>
      <c r="X82" s="30">
        <v>0</v>
      </c>
      <c r="Y82" s="148" t="s">
        <v>403</v>
      </c>
      <c r="Z82" s="148" t="s">
        <v>426</v>
      </c>
      <c r="AA82" s="30" t="e">
        <f>IF(#REF!=#REF!,0,1)</f>
        <v>#REF!</v>
      </c>
    </row>
    <row r="83" spans="1:27" x14ac:dyDescent="0.25">
      <c r="A83" s="148">
        <v>2025</v>
      </c>
      <c r="B83" s="148">
        <v>562</v>
      </c>
      <c r="C83" s="148" t="s">
        <v>178</v>
      </c>
      <c r="D83" s="149" t="s">
        <v>454</v>
      </c>
      <c r="E83" s="149" t="s">
        <v>287</v>
      </c>
      <c r="F83" s="149" t="s">
        <v>455</v>
      </c>
      <c r="G83" s="150">
        <v>38.86</v>
      </c>
      <c r="H83" s="150">
        <v>7</v>
      </c>
      <c r="I83" s="148" t="s">
        <v>123</v>
      </c>
      <c r="J83" s="150">
        <f t="shared" si="2"/>
        <v>31.86</v>
      </c>
      <c r="K83" s="148" t="s">
        <v>283</v>
      </c>
      <c r="L83" s="148" t="s">
        <v>125</v>
      </c>
      <c r="M83" s="148" t="s">
        <v>149</v>
      </c>
      <c r="N83" s="148" t="s">
        <v>456</v>
      </c>
      <c r="O83" s="148" t="s">
        <v>178</v>
      </c>
      <c r="P83" s="148" t="s">
        <v>129</v>
      </c>
      <c r="Q83" s="148" t="s">
        <v>130</v>
      </c>
      <c r="R83" s="30" t="s">
        <v>154</v>
      </c>
      <c r="S83" s="30">
        <v>1030</v>
      </c>
      <c r="T83" s="30">
        <v>10303</v>
      </c>
      <c r="U83" s="30">
        <v>47</v>
      </c>
      <c r="V83" s="30">
        <v>2025</v>
      </c>
      <c r="W83" s="30">
        <v>701</v>
      </c>
      <c r="X83" s="30">
        <v>0</v>
      </c>
      <c r="Y83" s="148" t="s">
        <v>403</v>
      </c>
      <c r="Z83" s="148" t="s">
        <v>426</v>
      </c>
      <c r="AA83" s="30" t="e">
        <f>IF(#REF!=#REF!,0,1)</f>
        <v>#REF!</v>
      </c>
    </row>
    <row r="84" spans="1:27" x14ac:dyDescent="0.25">
      <c r="A84" s="148">
        <v>2025</v>
      </c>
      <c r="B84" s="148">
        <v>563</v>
      </c>
      <c r="C84" s="148" t="s">
        <v>178</v>
      </c>
      <c r="D84" s="149" t="s">
        <v>457</v>
      </c>
      <c r="E84" s="149" t="s">
        <v>287</v>
      </c>
      <c r="F84" s="149" t="s">
        <v>458</v>
      </c>
      <c r="G84" s="150">
        <v>83.15</v>
      </c>
      <c r="H84" s="150">
        <v>14.98</v>
      </c>
      <c r="I84" s="148" t="s">
        <v>123</v>
      </c>
      <c r="J84" s="150">
        <f t="shared" si="2"/>
        <v>68.17</v>
      </c>
      <c r="K84" s="148" t="s">
        <v>283</v>
      </c>
      <c r="L84" s="148" t="s">
        <v>125</v>
      </c>
      <c r="M84" s="148" t="s">
        <v>149</v>
      </c>
      <c r="N84" s="148" t="s">
        <v>459</v>
      </c>
      <c r="O84" s="148" t="s">
        <v>178</v>
      </c>
      <c r="P84" s="148" t="s">
        <v>129</v>
      </c>
      <c r="Q84" s="148" t="s">
        <v>130</v>
      </c>
      <c r="R84" s="30" t="s">
        <v>154</v>
      </c>
      <c r="S84" s="30">
        <v>1030</v>
      </c>
      <c r="T84" s="30">
        <v>10303</v>
      </c>
      <c r="U84" s="30">
        <v>47</v>
      </c>
      <c r="V84" s="30">
        <v>2025</v>
      </c>
      <c r="W84" s="30">
        <v>701</v>
      </c>
      <c r="X84" s="30">
        <v>0</v>
      </c>
      <c r="Y84" s="148" t="s">
        <v>403</v>
      </c>
      <c r="Z84" s="148" t="s">
        <v>191</v>
      </c>
      <c r="AA84" s="30" t="e">
        <f>IF(#REF!=#REF!,0,1)</f>
        <v>#REF!</v>
      </c>
    </row>
    <row r="85" spans="1:27" x14ac:dyDescent="0.25">
      <c r="A85" s="148">
        <v>2025</v>
      </c>
      <c r="B85" s="148">
        <v>564</v>
      </c>
      <c r="C85" s="148" t="s">
        <v>178</v>
      </c>
      <c r="D85" s="149" t="s">
        <v>460</v>
      </c>
      <c r="E85" s="149" t="s">
        <v>287</v>
      </c>
      <c r="F85" s="149" t="s">
        <v>461</v>
      </c>
      <c r="G85" s="150">
        <v>364.15</v>
      </c>
      <c r="H85" s="150">
        <v>65.59</v>
      </c>
      <c r="I85" s="148" t="s">
        <v>123</v>
      </c>
      <c r="J85" s="150">
        <f t="shared" si="2"/>
        <v>298.55999999999995</v>
      </c>
      <c r="K85" s="148" t="s">
        <v>283</v>
      </c>
      <c r="L85" s="148" t="s">
        <v>125</v>
      </c>
      <c r="M85" s="148" t="s">
        <v>149</v>
      </c>
      <c r="N85" s="148" t="s">
        <v>462</v>
      </c>
      <c r="O85" s="148" t="s">
        <v>178</v>
      </c>
      <c r="P85" s="148" t="s">
        <v>129</v>
      </c>
      <c r="Q85" s="148" t="s">
        <v>130</v>
      </c>
      <c r="R85" s="30" t="s">
        <v>154</v>
      </c>
      <c r="S85" s="30">
        <v>1030</v>
      </c>
      <c r="T85" s="30">
        <v>10303</v>
      </c>
      <c r="U85" s="30">
        <v>47</v>
      </c>
      <c r="V85" s="30">
        <v>2025</v>
      </c>
      <c r="W85" s="30">
        <v>701</v>
      </c>
      <c r="X85" s="30">
        <v>0</v>
      </c>
      <c r="Y85" s="148" t="s">
        <v>403</v>
      </c>
      <c r="Z85" s="148" t="s">
        <v>191</v>
      </c>
      <c r="AA85" s="30" t="e">
        <f>IF(#REF!=#REF!,0,1)</f>
        <v>#REF!</v>
      </c>
    </row>
    <row r="86" spans="1:27" x14ac:dyDescent="0.25">
      <c r="A86" s="148">
        <v>2025</v>
      </c>
      <c r="B86" s="148">
        <v>565</v>
      </c>
      <c r="C86" s="148" t="s">
        <v>178</v>
      </c>
      <c r="D86" s="149" t="s">
        <v>463</v>
      </c>
      <c r="E86" s="149" t="s">
        <v>287</v>
      </c>
      <c r="F86" s="149" t="s">
        <v>464</v>
      </c>
      <c r="G86" s="150">
        <v>96.94</v>
      </c>
      <c r="H86" s="150">
        <v>17.46</v>
      </c>
      <c r="I86" s="148" t="s">
        <v>123</v>
      </c>
      <c r="J86" s="150">
        <f t="shared" si="2"/>
        <v>79.47999999999999</v>
      </c>
      <c r="K86" s="148" t="s">
        <v>283</v>
      </c>
      <c r="L86" s="148" t="s">
        <v>125</v>
      </c>
      <c r="M86" s="148" t="s">
        <v>149</v>
      </c>
      <c r="N86" s="148" t="s">
        <v>465</v>
      </c>
      <c r="O86" s="148" t="s">
        <v>178</v>
      </c>
      <c r="P86" s="148" t="s">
        <v>129</v>
      </c>
      <c r="Q86" s="148" t="s">
        <v>130</v>
      </c>
      <c r="R86" s="30" t="s">
        <v>154</v>
      </c>
      <c r="S86" s="30">
        <v>1030</v>
      </c>
      <c r="T86" s="30">
        <v>10303</v>
      </c>
      <c r="U86" s="30">
        <v>47</v>
      </c>
      <c r="V86" s="30">
        <v>2025</v>
      </c>
      <c r="W86" s="30">
        <v>701</v>
      </c>
      <c r="X86" s="30">
        <v>0</v>
      </c>
      <c r="Y86" s="148" t="s">
        <v>403</v>
      </c>
      <c r="Z86" s="148" t="s">
        <v>426</v>
      </c>
      <c r="AA86" s="30" t="e">
        <f>IF(#REF!=#REF!,0,1)</f>
        <v>#REF!</v>
      </c>
    </row>
    <row r="87" spans="1:27" x14ac:dyDescent="0.25">
      <c r="A87" s="148">
        <v>2025</v>
      </c>
      <c r="B87" s="148">
        <v>566</v>
      </c>
      <c r="C87" s="148" t="s">
        <v>178</v>
      </c>
      <c r="D87" s="149" t="s">
        <v>466</v>
      </c>
      <c r="E87" s="149" t="s">
        <v>287</v>
      </c>
      <c r="F87" s="149" t="s">
        <v>467</v>
      </c>
      <c r="G87" s="150">
        <v>137.80000000000001</v>
      </c>
      <c r="H87" s="150">
        <v>24.82</v>
      </c>
      <c r="I87" s="148" t="s">
        <v>123</v>
      </c>
      <c r="J87" s="150">
        <f t="shared" si="2"/>
        <v>112.98000000000002</v>
      </c>
      <c r="K87" s="148" t="s">
        <v>283</v>
      </c>
      <c r="L87" s="148" t="s">
        <v>125</v>
      </c>
      <c r="M87" s="148" t="s">
        <v>149</v>
      </c>
      <c r="N87" s="148" t="s">
        <v>468</v>
      </c>
      <c r="O87" s="148" t="s">
        <v>178</v>
      </c>
      <c r="P87" s="148" t="s">
        <v>129</v>
      </c>
      <c r="Q87" s="148" t="s">
        <v>130</v>
      </c>
      <c r="R87" s="30" t="s">
        <v>154</v>
      </c>
      <c r="S87" s="30">
        <v>1030</v>
      </c>
      <c r="T87" s="30">
        <v>10303</v>
      </c>
      <c r="U87" s="30">
        <v>47</v>
      </c>
      <c r="V87" s="30">
        <v>2025</v>
      </c>
      <c r="W87" s="30">
        <v>701</v>
      </c>
      <c r="X87" s="30">
        <v>0</v>
      </c>
      <c r="Y87" s="148" t="s">
        <v>403</v>
      </c>
      <c r="Z87" s="148" t="s">
        <v>426</v>
      </c>
      <c r="AA87" s="30" t="e">
        <f>IF(#REF!=#REF!,0,1)</f>
        <v>#REF!</v>
      </c>
    </row>
    <row r="88" spans="1:27" x14ac:dyDescent="0.25">
      <c r="A88" s="148">
        <v>2025</v>
      </c>
      <c r="B88" s="148">
        <v>567</v>
      </c>
      <c r="C88" s="148" t="s">
        <v>178</v>
      </c>
      <c r="D88" s="149" t="s">
        <v>469</v>
      </c>
      <c r="E88" s="149" t="s">
        <v>287</v>
      </c>
      <c r="F88" s="149" t="s">
        <v>470</v>
      </c>
      <c r="G88" s="150">
        <v>14.16</v>
      </c>
      <c r="H88" s="150">
        <v>2.5499999999999998</v>
      </c>
      <c r="I88" s="148" t="s">
        <v>123</v>
      </c>
      <c r="J88" s="150">
        <f t="shared" si="2"/>
        <v>11.61</v>
      </c>
      <c r="K88" s="148" t="s">
        <v>283</v>
      </c>
      <c r="L88" s="148" t="s">
        <v>125</v>
      </c>
      <c r="M88" s="148" t="s">
        <v>149</v>
      </c>
      <c r="N88" s="148" t="s">
        <v>471</v>
      </c>
      <c r="O88" s="148" t="s">
        <v>178</v>
      </c>
      <c r="P88" s="148" t="s">
        <v>129</v>
      </c>
      <c r="Q88" s="148" t="s">
        <v>130</v>
      </c>
      <c r="R88" s="30" t="s">
        <v>154</v>
      </c>
      <c r="S88" s="30">
        <v>1030</v>
      </c>
      <c r="T88" s="30">
        <v>10303</v>
      </c>
      <c r="U88" s="30">
        <v>47</v>
      </c>
      <c r="V88" s="30">
        <v>2025</v>
      </c>
      <c r="W88" s="30">
        <v>701</v>
      </c>
      <c r="X88" s="30">
        <v>0</v>
      </c>
      <c r="Y88" s="148" t="s">
        <v>403</v>
      </c>
      <c r="Z88" s="148" t="s">
        <v>191</v>
      </c>
      <c r="AA88" s="30" t="e">
        <f>IF(#REF!=#REF!,0,1)</f>
        <v>#REF!</v>
      </c>
    </row>
    <row r="89" spans="1:27" x14ac:dyDescent="0.25">
      <c r="A89" s="148">
        <v>2025</v>
      </c>
      <c r="B89" s="148">
        <v>568</v>
      </c>
      <c r="C89" s="148" t="s">
        <v>178</v>
      </c>
      <c r="D89" s="149" t="s">
        <v>472</v>
      </c>
      <c r="E89" s="149" t="s">
        <v>287</v>
      </c>
      <c r="F89" s="149" t="s">
        <v>473</v>
      </c>
      <c r="G89" s="150">
        <v>122.4</v>
      </c>
      <c r="H89" s="150">
        <v>22.05</v>
      </c>
      <c r="I89" s="148" t="s">
        <v>123</v>
      </c>
      <c r="J89" s="150">
        <f t="shared" si="2"/>
        <v>100.35000000000001</v>
      </c>
      <c r="K89" s="148" t="s">
        <v>283</v>
      </c>
      <c r="L89" s="148" t="s">
        <v>125</v>
      </c>
      <c r="M89" s="148" t="s">
        <v>149</v>
      </c>
      <c r="N89" s="148" t="s">
        <v>474</v>
      </c>
      <c r="O89" s="148" t="s">
        <v>178</v>
      </c>
      <c r="P89" s="148" t="s">
        <v>129</v>
      </c>
      <c r="Q89" s="148" t="s">
        <v>130</v>
      </c>
      <c r="R89" s="30" t="s">
        <v>154</v>
      </c>
      <c r="S89" s="30">
        <v>1030</v>
      </c>
      <c r="T89" s="30">
        <v>10303</v>
      </c>
      <c r="U89" s="30">
        <v>47</v>
      </c>
      <c r="V89" s="30">
        <v>2025</v>
      </c>
      <c r="W89" s="30">
        <v>701</v>
      </c>
      <c r="X89" s="30">
        <v>0</v>
      </c>
      <c r="Y89" s="148" t="s">
        <v>403</v>
      </c>
      <c r="Z89" s="148" t="s">
        <v>191</v>
      </c>
      <c r="AA89" s="30" t="e">
        <f>IF(#REF!=#REF!,0,1)</f>
        <v>#REF!</v>
      </c>
    </row>
    <row r="90" spans="1:27" x14ac:dyDescent="0.25">
      <c r="A90" s="148">
        <v>2025</v>
      </c>
      <c r="B90" s="148">
        <v>569</v>
      </c>
      <c r="C90" s="148" t="s">
        <v>178</v>
      </c>
      <c r="D90" s="149" t="s">
        <v>475</v>
      </c>
      <c r="E90" s="149" t="s">
        <v>287</v>
      </c>
      <c r="F90" s="149" t="s">
        <v>476</v>
      </c>
      <c r="G90" s="150">
        <v>16.59</v>
      </c>
      <c r="H90" s="150">
        <v>2.99</v>
      </c>
      <c r="I90" s="148" t="s">
        <v>123</v>
      </c>
      <c r="J90" s="150">
        <f t="shared" si="2"/>
        <v>13.6</v>
      </c>
      <c r="K90" s="148" t="s">
        <v>283</v>
      </c>
      <c r="L90" s="148" t="s">
        <v>125</v>
      </c>
      <c r="M90" s="148" t="s">
        <v>149</v>
      </c>
      <c r="N90" s="148" t="s">
        <v>477</v>
      </c>
      <c r="O90" s="148" t="s">
        <v>178</v>
      </c>
      <c r="P90" s="148" t="s">
        <v>129</v>
      </c>
      <c r="Q90" s="148" t="s">
        <v>130</v>
      </c>
      <c r="R90" s="30" t="s">
        <v>154</v>
      </c>
      <c r="S90" s="30">
        <v>1030</v>
      </c>
      <c r="T90" s="30">
        <v>10303</v>
      </c>
      <c r="U90" s="30">
        <v>47</v>
      </c>
      <c r="V90" s="30">
        <v>2025</v>
      </c>
      <c r="W90" s="30">
        <v>701</v>
      </c>
      <c r="X90" s="30">
        <v>0</v>
      </c>
      <c r="Y90" s="148" t="s">
        <v>403</v>
      </c>
      <c r="Z90" s="148" t="s">
        <v>426</v>
      </c>
      <c r="AA90" s="30" t="e">
        <f>IF(#REF!=#REF!,0,1)</f>
        <v>#REF!</v>
      </c>
    </row>
    <row r="91" spans="1:27" x14ac:dyDescent="0.25">
      <c r="A91" s="148">
        <v>2025</v>
      </c>
      <c r="B91" s="148">
        <v>570</v>
      </c>
      <c r="C91" s="148" t="s">
        <v>178</v>
      </c>
      <c r="D91" s="149" t="s">
        <v>478</v>
      </c>
      <c r="E91" s="149" t="s">
        <v>287</v>
      </c>
      <c r="F91" s="149" t="s">
        <v>479</v>
      </c>
      <c r="G91" s="150">
        <v>9.9</v>
      </c>
      <c r="H91" s="150">
        <v>1.78</v>
      </c>
      <c r="I91" s="148" t="s">
        <v>123</v>
      </c>
      <c r="J91" s="150">
        <f t="shared" si="2"/>
        <v>8.120000000000001</v>
      </c>
      <c r="K91" s="148" t="s">
        <v>283</v>
      </c>
      <c r="L91" s="148" t="s">
        <v>125</v>
      </c>
      <c r="M91" s="148" t="s">
        <v>149</v>
      </c>
      <c r="N91" s="148" t="s">
        <v>480</v>
      </c>
      <c r="O91" s="148" t="s">
        <v>178</v>
      </c>
      <c r="P91" s="148" t="s">
        <v>129</v>
      </c>
      <c r="Q91" s="148" t="s">
        <v>130</v>
      </c>
      <c r="R91" s="30" t="s">
        <v>154</v>
      </c>
      <c r="S91" s="30">
        <v>1030</v>
      </c>
      <c r="T91" s="30">
        <v>10303</v>
      </c>
      <c r="U91" s="30">
        <v>47</v>
      </c>
      <c r="V91" s="30">
        <v>2025</v>
      </c>
      <c r="W91" s="30">
        <v>701</v>
      </c>
      <c r="X91" s="30">
        <v>0</v>
      </c>
      <c r="Y91" s="148" t="s">
        <v>403</v>
      </c>
      <c r="Z91" s="148" t="s">
        <v>426</v>
      </c>
      <c r="AA91" s="30" t="e">
        <f>IF(#REF!=#REF!,0,1)</f>
        <v>#REF!</v>
      </c>
    </row>
    <row r="92" spans="1:27" x14ac:dyDescent="0.25">
      <c r="A92" s="148">
        <v>2025</v>
      </c>
      <c r="B92" s="148">
        <v>571</v>
      </c>
      <c r="C92" s="148" t="s">
        <v>178</v>
      </c>
      <c r="D92" s="149" t="s">
        <v>481</v>
      </c>
      <c r="E92" s="149" t="s">
        <v>287</v>
      </c>
      <c r="F92" s="149" t="s">
        <v>482</v>
      </c>
      <c r="G92" s="150">
        <v>159.68</v>
      </c>
      <c r="H92" s="150">
        <v>28.76</v>
      </c>
      <c r="I92" s="148" t="s">
        <v>123</v>
      </c>
      <c r="J92" s="150">
        <f t="shared" si="2"/>
        <v>130.92000000000002</v>
      </c>
      <c r="K92" s="148" t="s">
        <v>283</v>
      </c>
      <c r="L92" s="148" t="s">
        <v>125</v>
      </c>
      <c r="M92" s="148" t="s">
        <v>149</v>
      </c>
      <c r="N92" s="148" t="s">
        <v>483</v>
      </c>
      <c r="O92" s="148" t="s">
        <v>178</v>
      </c>
      <c r="P92" s="148" t="s">
        <v>129</v>
      </c>
      <c r="Q92" s="148" t="s">
        <v>130</v>
      </c>
      <c r="R92" s="30" t="s">
        <v>154</v>
      </c>
      <c r="S92" s="30">
        <v>1030</v>
      </c>
      <c r="T92" s="30">
        <v>10303</v>
      </c>
      <c r="U92" s="30">
        <v>47</v>
      </c>
      <c r="V92" s="30">
        <v>2025</v>
      </c>
      <c r="W92" s="30">
        <v>701</v>
      </c>
      <c r="X92" s="30">
        <v>0</v>
      </c>
      <c r="Y92" s="148" t="s">
        <v>403</v>
      </c>
      <c r="Z92" s="148" t="s">
        <v>191</v>
      </c>
      <c r="AA92" s="30" t="e">
        <f>IF(#REF!=#REF!,0,1)</f>
        <v>#REF!</v>
      </c>
    </row>
    <row r="93" spans="1:27" x14ac:dyDescent="0.25">
      <c r="A93" s="148">
        <v>2025</v>
      </c>
      <c r="B93" s="148">
        <v>572</v>
      </c>
      <c r="C93" s="148" t="s">
        <v>178</v>
      </c>
      <c r="D93" s="149" t="s">
        <v>484</v>
      </c>
      <c r="E93" s="149" t="s">
        <v>287</v>
      </c>
      <c r="F93" s="149" t="s">
        <v>485</v>
      </c>
      <c r="G93" s="150">
        <v>51.07</v>
      </c>
      <c r="H93" s="150">
        <v>9.1999999999999993</v>
      </c>
      <c r="I93" s="148" t="s">
        <v>123</v>
      </c>
      <c r="J93" s="150">
        <f t="shared" si="2"/>
        <v>41.870000000000005</v>
      </c>
      <c r="K93" s="148" t="s">
        <v>283</v>
      </c>
      <c r="L93" s="148" t="s">
        <v>125</v>
      </c>
      <c r="M93" s="148" t="s">
        <v>149</v>
      </c>
      <c r="N93" s="148" t="s">
        <v>486</v>
      </c>
      <c r="O93" s="148" t="s">
        <v>178</v>
      </c>
      <c r="P93" s="148" t="s">
        <v>129</v>
      </c>
      <c r="Q93" s="148" t="s">
        <v>130</v>
      </c>
      <c r="R93" s="30" t="s">
        <v>154</v>
      </c>
      <c r="S93" s="30">
        <v>1030</v>
      </c>
      <c r="T93" s="30">
        <v>10303</v>
      </c>
      <c r="U93" s="30">
        <v>47</v>
      </c>
      <c r="V93" s="30">
        <v>2025</v>
      </c>
      <c r="W93" s="30">
        <v>701</v>
      </c>
      <c r="X93" s="30">
        <v>0</v>
      </c>
      <c r="Y93" s="148" t="s">
        <v>403</v>
      </c>
      <c r="Z93" s="148" t="s">
        <v>191</v>
      </c>
      <c r="AA93" s="30" t="e">
        <f>IF(#REF!=#REF!,0,1)</f>
        <v>#REF!</v>
      </c>
    </row>
    <row r="94" spans="1:27" x14ac:dyDescent="0.25">
      <c r="A94" s="148">
        <v>2025</v>
      </c>
      <c r="B94" s="148">
        <v>573</v>
      </c>
      <c r="C94" s="148" t="s">
        <v>178</v>
      </c>
      <c r="D94" s="149" t="s">
        <v>487</v>
      </c>
      <c r="E94" s="149" t="s">
        <v>287</v>
      </c>
      <c r="F94" s="149" t="s">
        <v>488</v>
      </c>
      <c r="G94" s="150">
        <v>96.38</v>
      </c>
      <c r="H94" s="150">
        <v>17.36</v>
      </c>
      <c r="I94" s="148" t="s">
        <v>123</v>
      </c>
      <c r="J94" s="150">
        <f t="shared" si="2"/>
        <v>79.02</v>
      </c>
      <c r="K94" s="148" t="s">
        <v>283</v>
      </c>
      <c r="L94" s="148" t="s">
        <v>125</v>
      </c>
      <c r="M94" s="148" t="s">
        <v>149</v>
      </c>
      <c r="N94" s="148" t="s">
        <v>489</v>
      </c>
      <c r="O94" s="148" t="s">
        <v>178</v>
      </c>
      <c r="P94" s="148" t="s">
        <v>129</v>
      </c>
      <c r="Q94" s="148" t="s">
        <v>130</v>
      </c>
      <c r="R94" s="30" t="s">
        <v>154</v>
      </c>
      <c r="S94" s="30">
        <v>1030</v>
      </c>
      <c r="T94" s="30">
        <v>10302</v>
      </c>
      <c r="U94" s="30">
        <v>37</v>
      </c>
      <c r="V94" s="30">
        <v>2025</v>
      </c>
      <c r="W94" s="30">
        <v>700</v>
      </c>
      <c r="X94" s="30">
        <v>0</v>
      </c>
      <c r="Y94" s="148" t="s">
        <v>403</v>
      </c>
      <c r="Z94" s="148" t="s">
        <v>426</v>
      </c>
      <c r="AA94" s="30" t="e">
        <f>IF(#REF!=#REF!,0,1)</f>
        <v>#REF!</v>
      </c>
    </row>
    <row r="95" spans="1:27" x14ac:dyDescent="0.25">
      <c r="A95" s="148">
        <v>2025</v>
      </c>
      <c r="B95" s="148">
        <v>574</v>
      </c>
      <c r="C95" s="148" t="s">
        <v>178</v>
      </c>
      <c r="D95" s="149" t="s">
        <v>490</v>
      </c>
      <c r="E95" s="149" t="s">
        <v>287</v>
      </c>
      <c r="F95" s="149" t="s">
        <v>491</v>
      </c>
      <c r="G95" s="150">
        <v>19.940000000000001</v>
      </c>
      <c r="H95" s="150">
        <v>3.59</v>
      </c>
      <c r="I95" s="148" t="s">
        <v>123</v>
      </c>
      <c r="J95" s="150">
        <f t="shared" si="2"/>
        <v>16.350000000000001</v>
      </c>
      <c r="K95" s="148" t="s">
        <v>283</v>
      </c>
      <c r="L95" s="148" t="s">
        <v>125</v>
      </c>
      <c r="M95" s="148" t="s">
        <v>149</v>
      </c>
      <c r="N95" s="148" t="s">
        <v>492</v>
      </c>
      <c r="O95" s="148" t="s">
        <v>178</v>
      </c>
      <c r="P95" s="148" t="s">
        <v>129</v>
      </c>
      <c r="Q95" s="148" t="s">
        <v>130</v>
      </c>
      <c r="R95" s="30" t="s">
        <v>154</v>
      </c>
      <c r="S95" s="30">
        <v>1030</v>
      </c>
      <c r="T95" s="30">
        <v>10302</v>
      </c>
      <c r="U95" s="30">
        <v>37</v>
      </c>
      <c r="V95" s="30">
        <v>2025</v>
      </c>
      <c r="W95" s="30">
        <v>700</v>
      </c>
      <c r="X95" s="30">
        <v>0</v>
      </c>
      <c r="Y95" s="148" t="s">
        <v>403</v>
      </c>
      <c r="Z95" s="148" t="s">
        <v>426</v>
      </c>
      <c r="AA95" s="30" t="e">
        <f>IF(#REF!=#REF!,0,1)</f>
        <v>#REF!</v>
      </c>
    </row>
    <row r="96" spans="1:27" x14ac:dyDescent="0.25">
      <c r="A96" s="148">
        <v>2025</v>
      </c>
      <c r="B96" s="148">
        <v>575</v>
      </c>
      <c r="C96" s="148" t="s">
        <v>178</v>
      </c>
      <c r="D96" s="149" t="s">
        <v>493</v>
      </c>
      <c r="E96" s="149" t="s">
        <v>287</v>
      </c>
      <c r="F96" s="149" t="s">
        <v>494</v>
      </c>
      <c r="G96" s="150">
        <v>190.43</v>
      </c>
      <c r="H96" s="150">
        <v>34.299999999999997</v>
      </c>
      <c r="I96" s="148" t="s">
        <v>123</v>
      </c>
      <c r="J96" s="150">
        <f t="shared" si="2"/>
        <v>156.13</v>
      </c>
      <c r="K96" s="148" t="s">
        <v>283</v>
      </c>
      <c r="L96" s="148" t="s">
        <v>125</v>
      </c>
      <c r="M96" s="148" t="s">
        <v>149</v>
      </c>
      <c r="N96" s="148" t="s">
        <v>495</v>
      </c>
      <c r="O96" s="148" t="s">
        <v>178</v>
      </c>
      <c r="P96" s="148" t="s">
        <v>129</v>
      </c>
      <c r="Q96" s="148" t="s">
        <v>130</v>
      </c>
      <c r="R96" s="30" t="s">
        <v>154</v>
      </c>
      <c r="S96" s="30">
        <v>1030</v>
      </c>
      <c r="T96" s="30">
        <v>10302</v>
      </c>
      <c r="U96" s="30">
        <v>37</v>
      </c>
      <c r="V96" s="30">
        <v>2025</v>
      </c>
      <c r="W96" s="30">
        <v>700</v>
      </c>
      <c r="X96" s="30">
        <v>0</v>
      </c>
      <c r="Y96" s="148" t="s">
        <v>403</v>
      </c>
      <c r="Z96" s="148" t="s">
        <v>191</v>
      </c>
      <c r="AA96" s="30" t="e">
        <f>IF(#REF!=#REF!,0,1)</f>
        <v>#REF!</v>
      </c>
    </row>
    <row r="97" spans="1:27" x14ac:dyDescent="0.25">
      <c r="A97" s="148">
        <v>2025</v>
      </c>
      <c r="B97" s="148">
        <v>576</v>
      </c>
      <c r="C97" s="148" t="s">
        <v>178</v>
      </c>
      <c r="D97" s="149" t="s">
        <v>496</v>
      </c>
      <c r="E97" s="149" t="s">
        <v>287</v>
      </c>
      <c r="F97" s="149" t="s">
        <v>497</v>
      </c>
      <c r="G97" s="150">
        <v>248.55</v>
      </c>
      <c r="H97" s="150">
        <v>44.77</v>
      </c>
      <c r="I97" s="148" t="s">
        <v>123</v>
      </c>
      <c r="J97" s="150">
        <f t="shared" si="2"/>
        <v>203.78</v>
      </c>
      <c r="K97" s="148" t="s">
        <v>283</v>
      </c>
      <c r="L97" s="148" t="s">
        <v>125</v>
      </c>
      <c r="M97" s="148" t="s">
        <v>149</v>
      </c>
      <c r="N97" s="148" t="s">
        <v>498</v>
      </c>
      <c r="O97" s="148" t="s">
        <v>178</v>
      </c>
      <c r="P97" s="148" t="s">
        <v>129</v>
      </c>
      <c r="Q97" s="148" t="s">
        <v>130</v>
      </c>
      <c r="R97" s="30" t="s">
        <v>154</v>
      </c>
      <c r="S97" s="30">
        <v>1030</v>
      </c>
      <c r="T97" s="30">
        <v>10302</v>
      </c>
      <c r="U97" s="30">
        <v>71</v>
      </c>
      <c r="V97" s="30">
        <v>2025</v>
      </c>
      <c r="W97" s="30">
        <v>704</v>
      </c>
      <c r="X97" s="30">
        <v>0</v>
      </c>
      <c r="Y97" s="148" t="s">
        <v>403</v>
      </c>
      <c r="Z97" s="148" t="s">
        <v>191</v>
      </c>
      <c r="AA97" s="30" t="e">
        <f>IF(#REF!=#REF!,0,1)</f>
        <v>#REF!</v>
      </c>
    </row>
    <row r="98" spans="1:27" x14ac:dyDescent="0.25">
      <c r="A98" s="148">
        <v>2025</v>
      </c>
      <c r="B98" s="148">
        <v>577</v>
      </c>
      <c r="C98" s="148" t="s">
        <v>178</v>
      </c>
      <c r="D98" s="149" t="s">
        <v>499</v>
      </c>
      <c r="E98" s="149" t="s">
        <v>287</v>
      </c>
      <c r="F98" s="149" t="s">
        <v>500</v>
      </c>
      <c r="G98" s="150">
        <v>525.70000000000005</v>
      </c>
      <c r="H98" s="150">
        <v>94.71</v>
      </c>
      <c r="I98" s="148" t="s">
        <v>123</v>
      </c>
      <c r="J98" s="150">
        <f t="shared" si="2"/>
        <v>430.99000000000007</v>
      </c>
      <c r="K98" s="148" t="s">
        <v>283</v>
      </c>
      <c r="L98" s="148" t="s">
        <v>125</v>
      </c>
      <c r="M98" s="148" t="s">
        <v>149</v>
      </c>
      <c r="N98" s="148" t="s">
        <v>501</v>
      </c>
      <c r="O98" s="148" t="s">
        <v>178</v>
      </c>
      <c r="P98" s="148" t="s">
        <v>129</v>
      </c>
      <c r="Q98" s="148" t="s">
        <v>130</v>
      </c>
      <c r="R98" s="30" t="s">
        <v>154</v>
      </c>
      <c r="S98" s="30">
        <v>1030</v>
      </c>
      <c r="T98" s="30">
        <v>10302</v>
      </c>
      <c r="U98" s="30">
        <v>37</v>
      </c>
      <c r="V98" s="30">
        <v>2025</v>
      </c>
      <c r="W98" s="30">
        <v>700</v>
      </c>
      <c r="X98" s="30">
        <v>0</v>
      </c>
      <c r="Y98" s="148" t="s">
        <v>403</v>
      </c>
      <c r="Z98" s="148" t="s">
        <v>426</v>
      </c>
      <c r="AA98" s="30" t="e">
        <f>IF(#REF!=#REF!,0,1)</f>
        <v>#REF!</v>
      </c>
    </row>
    <row r="99" spans="1:27" x14ac:dyDescent="0.25">
      <c r="A99" s="148">
        <v>2025</v>
      </c>
      <c r="B99" s="148">
        <v>578</v>
      </c>
      <c r="C99" s="148" t="s">
        <v>178</v>
      </c>
      <c r="D99" s="149" t="s">
        <v>502</v>
      </c>
      <c r="E99" s="149" t="s">
        <v>287</v>
      </c>
      <c r="F99" s="149" t="s">
        <v>503</v>
      </c>
      <c r="G99" s="150">
        <v>74.81</v>
      </c>
      <c r="H99" s="150">
        <v>13.47</v>
      </c>
      <c r="I99" s="148" t="s">
        <v>123</v>
      </c>
      <c r="J99" s="150">
        <f t="shared" si="2"/>
        <v>61.34</v>
      </c>
      <c r="K99" s="148" t="s">
        <v>283</v>
      </c>
      <c r="L99" s="148" t="s">
        <v>125</v>
      </c>
      <c r="M99" s="148" t="s">
        <v>149</v>
      </c>
      <c r="N99" s="148" t="s">
        <v>504</v>
      </c>
      <c r="O99" s="148" t="s">
        <v>178</v>
      </c>
      <c r="P99" s="148" t="s">
        <v>129</v>
      </c>
      <c r="Q99" s="148" t="s">
        <v>130</v>
      </c>
      <c r="R99" s="30" t="s">
        <v>154</v>
      </c>
      <c r="S99" s="30">
        <v>1030</v>
      </c>
      <c r="T99" s="30">
        <v>10302</v>
      </c>
      <c r="U99" s="30">
        <v>37</v>
      </c>
      <c r="V99" s="30">
        <v>2025</v>
      </c>
      <c r="W99" s="30">
        <v>700</v>
      </c>
      <c r="X99" s="30">
        <v>0</v>
      </c>
      <c r="Y99" s="148" t="s">
        <v>403</v>
      </c>
      <c r="Z99" s="148" t="s">
        <v>426</v>
      </c>
      <c r="AA99" s="30" t="e">
        <f>IF(#REF!=#REF!,0,1)</f>
        <v>#REF!</v>
      </c>
    </row>
    <row r="100" spans="1:27" x14ac:dyDescent="0.25">
      <c r="A100" s="148">
        <v>2025</v>
      </c>
      <c r="B100" s="148">
        <v>579</v>
      </c>
      <c r="C100" s="148" t="s">
        <v>178</v>
      </c>
      <c r="D100" s="149" t="s">
        <v>505</v>
      </c>
      <c r="E100" s="149" t="s">
        <v>287</v>
      </c>
      <c r="F100" s="149" t="s">
        <v>506</v>
      </c>
      <c r="G100" s="150">
        <v>209.73</v>
      </c>
      <c r="H100" s="150">
        <v>37.75</v>
      </c>
      <c r="I100" s="148" t="s">
        <v>123</v>
      </c>
      <c r="J100" s="150">
        <f t="shared" si="2"/>
        <v>171.98</v>
      </c>
      <c r="K100" s="148" t="s">
        <v>283</v>
      </c>
      <c r="L100" s="148" t="s">
        <v>125</v>
      </c>
      <c r="M100" s="148" t="s">
        <v>149</v>
      </c>
      <c r="N100" s="148" t="s">
        <v>507</v>
      </c>
      <c r="O100" s="148" t="s">
        <v>178</v>
      </c>
      <c r="P100" s="148" t="s">
        <v>129</v>
      </c>
      <c r="Q100" s="148" t="s">
        <v>130</v>
      </c>
      <c r="R100" s="30" t="s">
        <v>154</v>
      </c>
      <c r="S100" s="30">
        <v>1030</v>
      </c>
      <c r="T100" s="30">
        <v>10302</v>
      </c>
      <c r="U100" s="30">
        <v>74</v>
      </c>
      <c r="V100" s="30">
        <v>2025</v>
      </c>
      <c r="W100" s="30">
        <v>705</v>
      </c>
      <c r="X100" s="30">
        <v>0</v>
      </c>
      <c r="Y100" s="148" t="s">
        <v>403</v>
      </c>
      <c r="Z100" s="148" t="s">
        <v>426</v>
      </c>
      <c r="AA100" s="30" t="e">
        <f>IF(#REF!=#REF!,0,1)</f>
        <v>#REF!</v>
      </c>
    </row>
    <row r="101" spans="1:27" x14ac:dyDescent="0.25">
      <c r="A101" s="148">
        <v>2025</v>
      </c>
      <c r="B101" s="148">
        <v>580</v>
      </c>
      <c r="C101" s="148" t="s">
        <v>178</v>
      </c>
      <c r="D101" s="149" t="s">
        <v>508</v>
      </c>
      <c r="E101" s="149" t="s">
        <v>287</v>
      </c>
      <c r="F101" s="149" t="s">
        <v>509</v>
      </c>
      <c r="G101" s="150">
        <v>6357.39</v>
      </c>
      <c r="H101" s="150">
        <v>1145.49</v>
      </c>
      <c r="I101" s="148" t="s">
        <v>123</v>
      </c>
      <c r="J101" s="150">
        <f t="shared" si="2"/>
        <v>5211.9000000000005</v>
      </c>
      <c r="K101" s="148" t="s">
        <v>283</v>
      </c>
      <c r="L101" s="148" t="s">
        <v>125</v>
      </c>
      <c r="M101" s="148" t="s">
        <v>149</v>
      </c>
      <c r="N101" s="148" t="s">
        <v>510</v>
      </c>
      <c r="O101" s="148" t="s">
        <v>178</v>
      </c>
      <c r="P101" s="148" t="s">
        <v>129</v>
      </c>
      <c r="Q101" s="148" t="s">
        <v>130</v>
      </c>
      <c r="R101" s="30" t="s">
        <v>154</v>
      </c>
      <c r="S101" s="30">
        <v>1030</v>
      </c>
      <c r="T101" s="30">
        <v>10303</v>
      </c>
      <c r="U101" s="30">
        <v>47</v>
      </c>
      <c r="V101" s="30">
        <v>2025</v>
      </c>
      <c r="W101" s="30">
        <v>701</v>
      </c>
      <c r="X101" s="30">
        <v>0</v>
      </c>
      <c r="Y101" s="148" t="s">
        <v>403</v>
      </c>
      <c r="Z101" s="148" t="s">
        <v>426</v>
      </c>
      <c r="AA101" s="30" t="e">
        <f>IF(#REF!=#REF!,0,1)</f>
        <v>#REF!</v>
      </c>
    </row>
    <row r="102" spans="1:27" x14ac:dyDescent="0.25">
      <c r="A102" s="148">
        <v>2025</v>
      </c>
      <c r="B102" s="148">
        <v>581</v>
      </c>
      <c r="C102" s="148" t="s">
        <v>178</v>
      </c>
      <c r="D102" s="149" t="s">
        <v>511</v>
      </c>
      <c r="E102" s="149" t="s">
        <v>287</v>
      </c>
      <c r="F102" s="149" t="s">
        <v>512</v>
      </c>
      <c r="G102" s="150">
        <v>34.46</v>
      </c>
      <c r="H102" s="150">
        <v>6.21</v>
      </c>
      <c r="I102" s="148" t="s">
        <v>123</v>
      </c>
      <c r="J102" s="150">
        <f t="shared" si="2"/>
        <v>28.25</v>
      </c>
      <c r="K102" s="148" t="s">
        <v>283</v>
      </c>
      <c r="L102" s="148" t="s">
        <v>125</v>
      </c>
      <c r="M102" s="148" t="s">
        <v>149</v>
      </c>
      <c r="N102" s="148" t="s">
        <v>513</v>
      </c>
      <c r="O102" s="148" t="s">
        <v>178</v>
      </c>
      <c r="P102" s="148" t="s">
        <v>129</v>
      </c>
      <c r="Q102" s="148" t="s">
        <v>130</v>
      </c>
      <c r="R102" s="30" t="s">
        <v>154</v>
      </c>
      <c r="S102" s="30">
        <v>1030</v>
      </c>
      <c r="T102" s="30">
        <v>10303</v>
      </c>
      <c r="U102" s="30">
        <v>47</v>
      </c>
      <c r="V102" s="30">
        <v>2025</v>
      </c>
      <c r="W102" s="30">
        <v>701</v>
      </c>
      <c r="X102" s="30">
        <v>0</v>
      </c>
      <c r="Y102" s="148" t="s">
        <v>403</v>
      </c>
      <c r="Z102" s="148" t="s">
        <v>426</v>
      </c>
      <c r="AA102" s="30" t="e">
        <f>IF(#REF!=#REF!,0,1)</f>
        <v>#REF!</v>
      </c>
    </row>
    <row r="103" spans="1:27" x14ac:dyDescent="0.25">
      <c r="A103" s="148">
        <v>2025</v>
      </c>
      <c r="B103" s="148">
        <v>582</v>
      </c>
      <c r="C103" s="148" t="s">
        <v>178</v>
      </c>
      <c r="D103" s="149" t="s">
        <v>514</v>
      </c>
      <c r="E103" s="149" t="s">
        <v>287</v>
      </c>
      <c r="F103" s="149" t="s">
        <v>515</v>
      </c>
      <c r="G103" s="150">
        <v>67.48</v>
      </c>
      <c r="H103" s="150">
        <v>12.16</v>
      </c>
      <c r="I103" s="148" t="s">
        <v>123</v>
      </c>
      <c r="J103" s="150">
        <f t="shared" si="2"/>
        <v>55.320000000000007</v>
      </c>
      <c r="K103" s="148" t="s">
        <v>283</v>
      </c>
      <c r="L103" s="148" t="s">
        <v>125</v>
      </c>
      <c r="M103" s="148" t="s">
        <v>149</v>
      </c>
      <c r="N103" s="148" t="s">
        <v>516</v>
      </c>
      <c r="O103" s="148" t="s">
        <v>178</v>
      </c>
      <c r="P103" s="148" t="s">
        <v>129</v>
      </c>
      <c r="Q103" s="148" t="s">
        <v>130</v>
      </c>
      <c r="R103" s="30" t="s">
        <v>154</v>
      </c>
      <c r="S103" s="30">
        <v>1030</v>
      </c>
      <c r="T103" s="30">
        <v>10302</v>
      </c>
      <c r="U103" s="30">
        <v>53</v>
      </c>
      <c r="V103" s="30">
        <v>2025</v>
      </c>
      <c r="W103" s="30">
        <v>702</v>
      </c>
      <c r="X103" s="30">
        <v>0</v>
      </c>
      <c r="Y103" s="148" t="s">
        <v>403</v>
      </c>
      <c r="Z103" s="148" t="s">
        <v>426</v>
      </c>
      <c r="AA103" s="30" t="e">
        <f>IF(#REF!=#REF!,0,1)</f>
        <v>#REF!</v>
      </c>
    </row>
    <row r="104" spans="1:27" x14ac:dyDescent="0.25">
      <c r="A104" s="148">
        <v>2025</v>
      </c>
      <c r="B104" s="148">
        <v>583</v>
      </c>
      <c r="C104" s="148" t="s">
        <v>178</v>
      </c>
      <c r="D104" s="149" t="s">
        <v>517</v>
      </c>
      <c r="E104" s="149" t="s">
        <v>287</v>
      </c>
      <c r="F104" s="149" t="s">
        <v>518</v>
      </c>
      <c r="G104" s="150">
        <v>430.23</v>
      </c>
      <c r="H104" s="150">
        <v>77.489999999999995</v>
      </c>
      <c r="I104" s="148" t="s">
        <v>123</v>
      </c>
      <c r="J104" s="150">
        <f t="shared" si="2"/>
        <v>352.74</v>
      </c>
      <c r="K104" s="148" t="s">
        <v>283</v>
      </c>
      <c r="L104" s="148" t="s">
        <v>125</v>
      </c>
      <c r="M104" s="148" t="s">
        <v>149</v>
      </c>
      <c r="N104" s="148" t="s">
        <v>519</v>
      </c>
      <c r="O104" s="148" t="s">
        <v>178</v>
      </c>
      <c r="P104" s="148" t="s">
        <v>129</v>
      </c>
      <c r="Q104" s="148" t="s">
        <v>130</v>
      </c>
      <c r="R104" s="30" t="s">
        <v>154</v>
      </c>
      <c r="S104" s="30">
        <v>1030</v>
      </c>
      <c r="T104" s="30">
        <v>10302</v>
      </c>
      <c r="U104" s="30">
        <v>68</v>
      </c>
      <c r="V104" s="30">
        <v>2025</v>
      </c>
      <c r="W104" s="30">
        <v>703</v>
      </c>
      <c r="X104" s="30">
        <v>0</v>
      </c>
      <c r="Y104" s="148" t="s">
        <v>403</v>
      </c>
      <c r="Z104" s="148" t="s">
        <v>426</v>
      </c>
      <c r="AA104" s="30" t="e">
        <f>IF(#REF!=#REF!,0,1)</f>
        <v>#REF!</v>
      </c>
    </row>
    <row r="105" spans="1:27" x14ac:dyDescent="0.25">
      <c r="A105" s="148">
        <v>2025</v>
      </c>
      <c r="B105" s="148">
        <v>584</v>
      </c>
      <c r="C105" s="148" t="s">
        <v>178</v>
      </c>
      <c r="D105" s="149" t="s">
        <v>520</v>
      </c>
      <c r="E105" s="149" t="s">
        <v>287</v>
      </c>
      <c r="F105" s="149" t="s">
        <v>521</v>
      </c>
      <c r="G105" s="150">
        <v>198.37</v>
      </c>
      <c r="H105" s="150">
        <v>35.729999999999997</v>
      </c>
      <c r="I105" s="148" t="s">
        <v>123</v>
      </c>
      <c r="J105" s="150">
        <f t="shared" si="2"/>
        <v>162.64000000000001</v>
      </c>
      <c r="K105" s="148" t="s">
        <v>283</v>
      </c>
      <c r="L105" s="148" t="s">
        <v>125</v>
      </c>
      <c r="M105" s="148" t="s">
        <v>149</v>
      </c>
      <c r="N105" s="148" t="s">
        <v>522</v>
      </c>
      <c r="O105" s="148" t="s">
        <v>178</v>
      </c>
      <c r="P105" s="148" t="s">
        <v>129</v>
      </c>
      <c r="Q105" s="148" t="s">
        <v>130</v>
      </c>
      <c r="R105" s="30" t="s">
        <v>154</v>
      </c>
      <c r="S105" s="30">
        <v>1030</v>
      </c>
      <c r="T105" s="30">
        <v>10303</v>
      </c>
      <c r="U105" s="30">
        <v>47</v>
      </c>
      <c r="V105" s="30">
        <v>2025</v>
      </c>
      <c r="W105" s="30">
        <v>701</v>
      </c>
      <c r="X105" s="30">
        <v>0</v>
      </c>
      <c r="Y105" s="148" t="s">
        <v>403</v>
      </c>
      <c r="Z105" s="148" t="s">
        <v>191</v>
      </c>
      <c r="AA105" s="30" t="e">
        <f>IF(#REF!=#REF!,0,1)</f>
        <v>#REF!</v>
      </c>
    </row>
    <row r="106" spans="1:27" x14ac:dyDescent="0.25">
      <c r="A106" s="148">
        <v>2025</v>
      </c>
      <c r="B106" s="148">
        <v>585</v>
      </c>
      <c r="C106" s="148" t="s">
        <v>178</v>
      </c>
      <c r="D106" s="149" t="s">
        <v>523</v>
      </c>
      <c r="E106" s="149" t="s">
        <v>287</v>
      </c>
      <c r="F106" s="149" t="s">
        <v>524</v>
      </c>
      <c r="G106" s="150">
        <v>126.9</v>
      </c>
      <c r="H106" s="150">
        <v>22.86</v>
      </c>
      <c r="I106" s="148" t="s">
        <v>123</v>
      </c>
      <c r="J106" s="150">
        <f t="shared" si="2"/>
        <v>104.04</v>
      </c>
      <c r="K106" s="148" t="s">
        <v>283</v>
      </c>
      <c r="L106" s="148" t="s">
        <v>125</v>
      </c>
      <c r="M106" s="148" t="s">
        <v>149</v>
      </c>
      <c r="N106" s="148" t="s">
        <v>525</v>
      </c>
      <c r="O106" s="148" t="s">
        <v>178</v>
      </c>
      <c r="P106" s="148" t="s">
        <v>129</v>
      </c>
      <c r="Q106" s="148" t="s">
        <v>130</v>
      </c>
      <c r="R106" s="30" t="s">
        <v>154</v>
      </c>
      <c r="S106" s="30">
        <v>1030</v>
      </c>
      <c r="T106" s="30">
        <v>10303</v>
      </c>
      <c r="U106" s="30">
        <v>47</v>
      </c>
      <c r="V106" s="30">
        <v>2025</v>
      </c>
      <c r="W106" s="30">
        <v>701</v>
      </c>
      <c r="X106" s="30">
        <v>0</v>
      </c>
      <c r="Y106" s="148" t="s">
        <v>403</v>
      </c>
      <c r="Z106" s="148" t="s">
        <v>191</v>
      </c>
      <c r="AA106" s="30" t="e">
        <f>IF(#REF!=#REF!,0,1)</f>
        <v>#REF!</v>
      </c>
    </row>
    <row r="107" spans="1:27" x14ac:dyDescent="0.25">
      <c r="A107" s="148">
        <v>2025</v>
      </c>
      <c r="B107" s="148">
        <v>586</v>
      </c>
      <c r="C107" s="148" t="s">
        <v>178</v>
      </c>
      <c r="D107" s="149" t="s">
        <v>526</v>
      </c>
      <c r="E107" s="149" t="s">
        <v>287</v>
      </c>
      <c r="F107" s="149" t="s">
        <v>527</v>
      </c>
      <c r="G107" s="150">
        <v>6.88</v>
      </c>
      <c r="H107" s="150">
        <v>1.24</v>
      </c>
      <c r="I107" s="148" t="s">
        <v>123</v>
      </c>
      <c r="J107" s="150">
        <f t="shared" ref="J107:J115" si="3">IF(I107="SI",G107-H107,G107)</f>
        <v>5.64</v>
      </c>
      <c r="K107" s="148" t="s">
        <v>283</v>
      </c>
      <c r="L107" s="148" t="s">
        <v>125</v>
      </c>
      <c r="M107" s="148" t="s">
        <v>149</v>
      </c>
      <c r="N107" s="148" t="s">
        <v>528</v>
      </c>
      <c r="O107" s="148" t="s">
        <v>178</v>
      </c>
      <c r="P107" s="148" t="s">
        <v>129</v>
      </c>
      <c r="Q107" s="148" t="s">
        <v>130</v>
      </c>
      <c r="R107" s="30" t="s">
        <v>154</v>
      </c>
      <c r="S107" s="30">
        <v>1030</v>
      </c>
      <c r="T107" s="30">
        <v>10303</v>
      </c>
      <c r="U107" s="30">
        <v>47</v>
      </c>
      <c r="V107" s="30">
        <v>2025</v>
      </c>
      <c r="W107" s="30">
        <v>701</v>
      </c>
      <c r="X107" s="30">
        <v>0</v>
      </c>
      <c r="Y107" s="148" t="s">
        <v>403</v>
      </c>
      <c r="Z107" s="148" t="s">
        <v>191</v>
      </c>
      <c r="AA107" s="30" t="e">
        <f>IF(#REF!=#REF!,0,1)</f>
        <v>#REF!</v>
      </c>
    </row>
    <row r="108" spans="1:27" x14ac:dyDescent="0.25">
      <c r="A108" s="148">
        <v>2025</v>
      </c>
      <c r="B108" s="148">
        <v>587</v>
      </c>
      <c r="C108" s="148" t="s">
        <v>178</v>
      </c>
      <c r="D108" s="149" t="s">
        <v>529</v>
      </c>
      <c r="E108" s="149" t="s">
        <v>287</v>
      </c>
      <c r="F108" s="149" t="s">
        <v>530</v>
      </c>
      <c r="G108" s="150">
        <v>34.520000000000003</v>
      </c>
      <c r="H108" s="150">
        <v>6.22</v>
      </c>
      <c r="I108" s="148" t="s">
        <v>123</v>
      </c>
      <c r="J108" s="150">
        <f t="shared" si="3"/>
        <v>28.300000000000004</v>
      </c>
      <c r="K108" s="148" t="s">
        <v>283</v>
      </c>
      <c r="L108" s="148" t="s">
        <v>125</v>
      </c>
      <c r="M108" s="148" t="s">
        <v>149</v>
      </c>
      <c r="N108" s="148" t="s">
        <v>531</v>
      </c>
      <c r="O108" s="148" t="s">
        <v>178</v>
      </c>
      <c r="P108" s="148" t="s">
        <v>129</v>
      </c>
      <c r="Q108" s="148" t="s">
        <v>130</v>
      </c>
      <c r="R108" s="30" t="s">
        <v>154</v>
      </c>
      <c r="S108" s="30">
        <v>1030</v>
      </c>
      <c r="T108" s="30">
        <v>10302</v>
      </c>
      <c r="U108" s="30">
        <v>37</v>
      </c>
      <c r="V108" s="30">
        <v>2025</v>
      </c>
      <c r="W108" s="30">
        <v>700</v>
      </c>
      <c r="X108" s="30">
        <v>0</v>
      </c>
      <c r="Y108" s="148" t="s">
        <v>403</v>
      </c>
      <c r="Z108" s="148" t="s">
        <v>191</v>
      </c>
      <c r="AA108" s="30" t="e">
        <f>IF(#REF!=#REF!,0,1)</f>
        <v>#REF!</v>
      </c>
    </row>
    <row r="109" spans="1:27" x14ac:dyDescent="0.25">
      <c r="A109" s="148">
        <v>2025</v>
      </c>
      <c r="B109" s="148">
        <v>588</v>
      </c>
      <c r="C109" s="148" t="s">
        <v>178</v>
      </c>
      <c r="D109" s="149" t="s">
        <v>532</v>
      </c>
      <c r="E109" s="149" t="s">
        <v>287</v>
      </c>
      <c r="F109" s="149" t="s">
        <v>533</v>
      </c>
      <c r="G109" s="150">
        <v>63.75</v>
      </c>
      <c r="H109" s="150">
        <v>11.49</v>
      </c>
      <c r="I109" s="148" t="s">
        <v>123</v>
      </c>
      <c r="J109" s="150">
        <f t="shared" si="3"/>
        <v>52.26</v>
      </c>
      <c r="K109" s="148" t="s">
        <v>283</v>
      </c>
      <c r="L109" s="148" t="s">
        <v>534</v>
      </c>
      <c r="M109" s="148" t="s">
        <v>149</v>
      </c>
      <c r="N109" s="148" t="s">
        <v>535</v>
      </c>
      <c r="O109" s="148" t="s">
        <v>178</v>
      </c>
      <c r="P109" s="148" t="s">
        <v>129</v>
      </c>
      <c r="Q109" s="148" t="s">
        <v>130</v>
      </c>
      <c r="R109" s="30" t="s">
        <v>154</v>
      </c>
      <c r="S109" s="30">
        <v>1030</v>
      </c>
      <c r="T109" s="30">
        <v>10303</v>
      </c>
      <c r="U109" s="30">
        <v>47</v>
      </c>
      <c r="V109" s="30">
        <v>2025</v>
      </c>
      <c r="W109" s="30">
        <v>701</v>
      </c>
      <c r="X109" s="30">
        <v>0</v>
      </c>
      <c r="Y109" s="148" t="s">
        <v>403</v>
      </c>
      <c r="Z109" s="148" t="s">
        <v>191</v>
      </c>
      <c r="AA109" s="30" t="e">
        <f>IF(#REF!=#REF!,0,1)</f>
        <v>#REF!</v>
      </c>
    </row>
    <row r="110" spans="1:27" x14ac:dyDescent="0.25">
      <c r="A110" s="148">
        <v>2025</v>
      </c>
      <c r="B110" s="148">
        <v>517</v>
      </c>
      <c r="C110" s="148" t="s">
        <v>421</v>
      </c>
      <c r="D110" s="149" t="s">
        <v>536</v>
      </c>
      <c r="E110" s="149" t="s">
        <v>537</v>
      </c>
      <c r="F110" s="149" t="s">
        <v>538</v>
      </c>
      <c r="G110" s="150">
        <v>214.11</v>
      </c>
      <c r="H110" s="150">
        <v>38.61</v>
      </c>
      <c r="I110" s="148" t="s">
        <v>123</v>
      </c>
      <c r="J110" s="150">
        <f t="shared" si="3"/>
        <v>175.5</v>
      </c>
      <c r="K110" s="148" t="s">
        <v>125</v>
      </c>
      <c r="L110" s="148" t="s">
        <v>539</v>
      </c>
      <c r="M110" s="148" t="s">
        <v>149</v>
      </c>
      <c r="N110" s="148" t="s">
        <v>540</v>
      </c>
      <c r="O110" s="148" t="s">
        <v>541</v>
      </c>
      <c r="P110" s="148" t="s">
        <v>152</v>
      </c>
      <c r="Q110" s="148" t="s">
        <v>153</v>
      </c>
      <c r="R110" s="30" t="s">
        <v>154</v>
      </c>
      <c r="S110" s="30">
        <v>1030</v>
      </c>
      <c r="T110" s="30">
        <v>10301</v>
      </c>
      <c r="U110" s="30">
        <v>17</v>
      </c>
      <c r="V110" s="30">
        <v>2025</v>
      </c>
      <c r="W110" s="30">
        <v>342</v>
      </c>
      <c r="X110" s="30">
        <v>0</v>
      </c>
      <c r="Y110" s="148" t="s">
        <v>542</v>
      </c>
      <c r="Z110" s="148" t="s">
        <v>543</v>
      </c>
      <c r="AA110" s="30" t="e">
        <f>IF(#REF!=#REF!,0,1)</f>
        <v>#REF!</v>
      </c>
    </row>
    <row r="111" spans="1:27" x14ac:dyDescent="0.25">
      <c r="A111" s="148">
        <v>2025</v>
      </c>
      <c r="B111" s="148">
        <v>589</v>
      </c>
      <c r="C111" s="148" t="s">
        <v>156</v>
      </c>
      <c r="D111" s="149" t="s">
        <v>544</v>
      </c>
      <c r="E111" s="149" t="s">
        <v>545</v>
      </c>
      <c r="F111" s="149" t="s">
        <v>546</v>
      </c>
      <c r="G111" s="150">
        <v>138.91999999999999</v>
      </c>
      <c r="H111" s="150">
        <v>25.05</v>
      </c>
      <c r="I111" s="148" t="s">
        <v>123</v>
      </c>
      <c r="J111" s="150">
        <f t="shared" si="3"/>
        <v>113.86999999999999</v>
      </c>
      <c r="K111" s="148" t="s">
        <v>547</v>
      </c>
      <c r="L111" s="148" t="s">
        <v>548</v>
      </c>
      <c r="M111" s="148" t="s">
        <v>149</v>
      </c>
      <c r="N111" s="148" t="s">
        <v>549</v>
      </c>
      <c r="O111" s="148" t="s">
        <v>550</v>
      </c>
      <c r="P111" s="148" t="s">
        <v>129</v>
      </c>
      <c r="Q111" s="148" t="s">
        <v>130</v>
      </c>
      <c r="R111" s="30" t="s">
        <v>154</v>
      </c>
      <c r="S111" s="30">
        <v>1030</v>
      </c>
      <c r="T111" s="30">
        <v>10301</v>
      </c>
      <c r="U111" s="30">
        <v>8</v>
      </c>
      <c r="V111" s="30">
        <v>2025</v>
      </c>
      <c r="W111" s="30">
        <v>4</v>
      </c>
      <c r="X111" s="30">
        <v>0</v>
      </c>
      <c r="Y111" s="148" t="s">
        <v>403</v>
      </c>
      <c r="Z111" s="148" t="s">
        <v>213</v>
      </c>
      <c r="AA111" s="30" t="e">
        <f>IF(#REF!=#REF!,0,1)</f>
        <v>#REF!</v>
      </c>
    </row>
    <row r="112" spans="1:27" x14ac:dyDescent="0.25">
      <c r="A112" s="148">
        <v>2024</v>
      </c>
      <c r="B112" s="148">
        <v>871</v>
      </c>
      <c r="C112" s="148" t="s">
        <v>551</v>
      </c>
      <c r="D112" s="149" t="s">
        <v>552</v>
      </c>
      <c r="E112" s="149" t="s">
        <v>553</v>
      </c>
      <c r="F112" s="149" t="s">
        <v>554</v>
      </c>
      <c r="G112" s="150">
        <v>553.89</v>
      </c>
      <c r="H112" s="150">
        <v>99.88</v>
      </c>
      <c r="I112" s="148" t="s">
        <v>123</v>
      </c>
      <c r="J112" s="150">
        <f t="shared" si="3"/>
        <v>454.01</v>
      </c>
      <c r="K112" s="148" t="s">
        <v>555</v>
      </c>
      <c r="L112" s="148" t="s">
        <v>556</v>
      </c>
      <c r="M112" s="148" t="s">
        <v>557</v>
      </c>
      <c r="N112" s="148" t="s">
        <v>558</v>
      </c>
      <c r="O112" s="148" t="s">
        <v>559</v>
      </c>
      <c r="P112" s="148" t="s">
        <v>129</v>
      </c>
      <c r="Q112" s="148" t="s">
        <v>130</v>
      </c>
      <c r="R112" s="30" t="s">
        <v>125</v>
      </c>
      <c r="S112" s="30">
        <v>0</v>
      </c>
      <c r="T112" s="30">
        <v>0</v>
      </c>
      <c r="U112" s="30">
        <v>0</v>
      </c>
      <c r="V112" s="30">
        <v>0</v>
      </c>
      <c r="W112" s="30">
        <v>0</v>
      </c>
      <c r="X112" s="30">
        <v>0</v>
      </c>
      <c r="Y112" s="148" t="s">
        <v>125</v>
      </c>
      <c r="Z112" s="148" t="s">
        <v>560</v>
      </c>
      <c r="AA112" s="30" t="e">
        <f>IF(#REF!=#REF!,0,1)</f>
        <v>#REF!</v>
      </c>
    </row>
    <row r="113" spans="1:27" x14ac:dyDescent="0.25">
      <c r="A113" s="148">
        <v>2024</v>
      </c>
      <c r="B113" s="148">
        <v>1211</v>
      </c>
      <c r="C113" s="148" t="s">
        <v>561</v>
      </c>
      <c r="D113" s="149" t="s">
        <v>562</v>
      </c>
      <c r="E113" s="149" t="s">
        <v>563</v>
      </c>
      <c r="F113" s="149" t="s">
        <v>125</v>
      </c>
      <c r="G113" s="150">
        <v>-74.180000000000007</v>
      </c>
      <c r="H113" s="150">
        <v>-13.38</v>
      </c>
      <c r="I113" s="148" t="s">
        <v>123</v>
      </c>
      <c r="J113" s="150">
        <f t="shared" si="3"/>
        <v>-60.800000000000004</v>
      </c>
      <c r="K113" s="148" t="s">
        <v>564</v>
      </c>
      <c r="L113" s="148" t="s">
        <v>565</v>
      </c>
      <c r="M113" s="148" t="s">
        <v>557</v>
      </c>
      <c r="N113" s="148" t="s">
        <v>566</v>
      </c>
      <c r="O113" s="148" t="s">
        <v>567</v>
      </c>
      <c r="P113" s="148" t="s">
        <v>152</v>
      </c>
      <c r="Q113" s="148" t="s">
        <v>153</v>
      </c>
      <c r="R113" s="30" t="s">
        <v>125</v>
      </c>
      <c r="S113" s="30">
        <v>0</v>
      </c>
      <c r="T113" s="30">
        <v>0</v>
      </c>
      <c r="U113" s="30">
        <v>0</v>
      </c>
      <c r="V113" s="30">
        <v>0</v>
      </c>
      <c r="W113" s="30">
        <v>0</v>
      </c>
      <c r="X113" s="30">
        <v>0</v>
      </c>
      <c r="Y113" s="148" t="s">
        <v>125</v>
      </c>
      <c r="Z113" s="148" t="s">
        <v>568</v>
      </c>
      <c r="AA113" s="30" t="e">
        <f>IF(#REF!=#REF!,0,1)</f>
        <v>#REF!</v>
      </c>
    </row>
    <row r="114" spans="1:27" x14ac:dyDescent="0.25">
      <c r="A114" s="148">
        <v>2020</v>
      </c>
      <c r="B114" s="148">
        <v>1178</v>
      </c>
      <c r="C114" s="148" t="s">
        <v>237</v>
      </c>
      <c r="D114" s="149" t="s">
        <v>569</v>
      </c>
      <c r="E114" s="149" t="s">
        <v>570</v>
      </c>
      <c r="F114" s="149" t="s">
        <v>571</v>
      </c>
      <c r="G114" s="150">
        <v>-10.039999999999999</v>
      </c>
      <c r="H114" s="150">
        <v>0.06</v>
      </c>
      <c r="I114" s="148" t="s">
        <v>123</v>
      </c>
      <c r="J114" s="150">
        <f t="shared" si="3"/>
        <v>-10.1</v>
      </c>
      <c r="K114" s="148" t="s">
        <v>572</v>
      </c>
      <c r="L114" s="148" t="s">
        <v>573</v>
      </c>
      <c r="M114" s="148" t="s">
        <v>242</v>
      </c>
      <c r="N114" s="148" t="s">
        <v>574</v>
      </c>
      <c r="O114" s="148" t="s">
        <v>575</v>
      </c>
      <c r="P114" s="148" t="s">
        <v>129</v>
      </c>
      <c r="Q114" s="148" t="s">
        <v>130</v>
      </c>
      <c r="R114" s="30" t="s">
        <v>125</v>
      </c>
      <c r="S114" s="30">
        <v>0</v>
      </c>
      <c r="T114" s="30">
        <v>0</v>
      </c>
      <c r="U114" s="30">
        <v>0</v>
      </c>
      <c r="V114" s="30">
        <v>0</v>
      </c>
      <c r="W114" s="30">
        <v>0</v>
      </c>
      <c r="X114" s="30">
        <v>0</v>
      </c>
      <c r="Y114" s="148" t="s">
        <v>125</v>
      </c>
      <c r="Z114" s="148" t="s">
        <v>576</v>
      </c>
      <c r="AA114" s="30" t="e">
        <f>IF(#REF!=#REF!,0,1)</f>
        <v>#REF!</v>
      </c>
    </row>
    <row r="115" spans="1:27" x14ac:dyDescent="0.25">
      <c r="A115" s="148">
        <v>2025</v>
      </c>
      <c r="B115" s="148">
        <v>495</v>
      </c>
      <c r="C115" s="148" t="s">
        <v>577</v>
      </c>
      <c r="D115" s="149" t="s">
        <v>578</v>
      </c>
      <c r="E115" s="149" t="s">
        <v>579</v>
      </c>
      <c r="F115" s="149" t="s">
        <v>580</v>
      </c>
      <c r="G115" s="150">
        <v>822.6</v>
      </c>
      <c r="H115" s="150">
        <v>66.540000000000006</v>
      </c>
      <c r="I115" s="148" t="s">
        <v>123</v>
      </c>
      <c r="J115" s="150">
        <f t="shared" si="3"/>
        <v>756.06000000000006</v>
      </c>
      <c r="K115" s="148" t="s">
        <v>581</v>
      </c>
      <c r="L115" s="148" t="s">
        <v>582</v>
      </c>
      <c r="M115" s="148" t="s">
        <v>149</v>
      </c>
      <c r="N115" s="148" t="s">
        <v>583</v>
      </c>
      <c r="O115" s="148" t="s">
        <v>281</v>
      </c>
      <c r="P115" s="148" t="s">
        <v>129</v>
      </c>
      <c r="Q115" s="148" t="s">
        <v>130</v>
      </c>
      <c r="R115" s="30" t="s">
        <v>154</v>
      </c>
      <c r="S115" s="30">
        <v>1030</v>
      </c>
      <c r="T115" s="30">
        <v>10302</v>
      </c>
      <c r="U115" s="30">
        <v>38</v>
      </c>
      <c r="V115" s="30">
        <v>2025</v>
      </c>
      <c r="W115" s="30">
        <v>203</v>
      </c>
      <c r="X115" s="30">
        <v>0</v>
      </c>
      <c r="Y115" s="148" t="s">
        <v>207</v>
      </c>
      <c r="Z115" s="148" t="s">
        <v>584</v>
      </c>
      <c r="AA115" s="30" t="e">
        <f>IF(#REF!=#REF!,0,1)</f>
        <v>#REF!</v>
      </c>
    </row>
    <row r="116" spans="1:27" x14ac:dyDescent="0.25">
      <c r="C116" s="30"/>
      <c r="D116" s="30"/>
      <c r="E116" s="30"/>
      <c r="F116" s="30"/>
      <c r="G116" s="30"/>
      <c r="H116" s="30"/>
      <c r="I116" s="30"/>
      <c r="J116" s="30"/>
      <c r="O116" s="30"/>
      <c r="Q116" s="30"/>
      <c r="Z116" s="30"/>
    </row>
    <row r="117" spans="1:27" x14ac:dyDescent="0.3">
      <c r="C117" s="30"/>
      <c r="D117" s="30"/>
      <c r="E117" s="30"/>
      <c r="F117" s="152" t="s">
        <v>585</v>
      </c>
      <c r="G117" s="151">
        <f>SUM(G11:G115)</f>
        <v>81169.619999999981</v>
      </c>
      <c r="H117" s="30"/>
      <c r="I117" s="30"/>
      <c r="J117" s="30"/>
      <c r="O117" s="30"/>
      <c r="Q117" s="30"/>
      <c r="Z117" s="30"/>
      <c r="AA117" s="154" t="e">
        <f>SUM(Z11:AA115)</f>
        <v>#REF!</v>
      </c>
    </row>
    <row r="118" spans="1:27" x14ac:dyDescent="0.25">
      <c r="C118" s="30"/>
      <c r="D118" s="30"/>
      <c r="E118" s="30"/>
      <c r="F118" s="30"/>
      <c r="G118" s="30"/>
      <c r="H118" s="30"/>
      <c r="I118" s="30"/>
      <c r="J118" s="30"/>
      <c r="O118" s="30"/>
      <c r="Q118" s="30"/>
      <c r="Z118" s="30"/>
    </row>
    <row r="119" spans="1:27" x14ac:dyDescent="0.25">
      <c r="C119" s="30"/>
      <c r="D119" s="30"/>
      <c r="E119" s="30"/>
      <c r="F119" s="30"/>
      <c r="G119" s="30"/>
      <c r="H119" s="30"/>
      <c r="I119" s="30"/>
      <c r="J119" s="30"/>
      <c r="O119" s="30"/>
      <c r="Q119" s="30"/>
      <c r="Z119" s="30"/>
    </row>
    <row r="120" spans="1:27" x14ac:dyDescent="0.25">
      <c r="C120" s="30"/>
      <c r="D120" s="30"/>
      <c r="E120" s="30"/>
      <c r="F120" s="30"/>
      <c r="G120" s="30"/>
      <c r="H120" s="30"/>
      <c r="I120" s="30"/>
      <c r="J120" s="30"/>
      <c r="O120" s="30"/>
      <c r="Q120" s="30"/>
      <c r="Z120" s="30"/>
    </row>
    <row r="121" spans="1:27" x14ac:dyDescent="0.25">
      <c r="C121" s="30"/>
      <c r="D121" s="30"/>
      <c r="E121" s="30"/>
      <c r="F121" s="30"/>
      <c r="G121" s="30"/>
      <c r="H121" s="30"/>
      <c r="I121" s="30"/>
      <c r="J121" s="30"/>
      <c r="O121" s="30"/>
      <c r="Q121" s="30"/>
      <c r="Z121" s="30"/>
    </row>
    <row r="122" spans="1:27" x14ac:dyDescent="0.25">
      <c r="C122" s="30"/>
      <c r="D122" s="30"/>
      <c r="E122" s="30"/>
      <c r="F122" s="30"/>
      <c r="G122" s="30"/>
      <c r="H122" s="30"/>
      <c r="I122" s="30"/>
      <c r="J122" s="30"/>
      <c r="O122" s="30"/>
      <c r="Q122" s="30"/>
      <c r="Z122" s="30"/>
    </row>
    <row r="123" spans="1:27" x14ac:dyDescent="0.25">
      <c r="C123" s="30"/>
      <c r="D123" s="30"/>
      <c r="E123" s="30"/>
      <c r="F123" s="30"/>
      <c r="G123" s="30"/>
      <c r="H123" s="30"/>
      <c r="I123" s="30"/>
      <c r="J123" s="30"/>
      <c r="O123" s="30"/>
      <c r="Q123" s="30"/>
      <c r="Z123" s="30"/>
    </row>
    <row r="124" spans="1:27" x14ac:dyDescent="0.25">
      <c r="C124" s="30"/>
      <c r="D124" s="30"/>
      <c r="E124" s="30"/>
      <c r="F124" s="30"/>
      <c r="G124" s="30"/>
      <c r="H124" s="30"/>
      <c r="I124" s="30"/>
      <c r="J124" s="30"/>
      <c r="O124" s="30"/>
      <c r="Q124" s="30"/>
      <c r="Z124" s="30"/>
    </row>
  </sheetData>
  <mergeCells count="10">
    <mergeCell ref="R8:U8"/>
    <mergeCell ref="V8:X8"/>
    <mergeCell ref="A5:F5"/>
    <mergeCell ref="A6:F6"/>
    <mergeCell ref="A1:Z1"/>
    <mergeCell ref="A3:Z3"/>
    <mergeCell ref="A8:C8"/>
    <mergeCell ref="D8:L8"/>
    <mergeCell ref="M8:O8"/>
    <mergeCell ref="P8:Q8"/>
  </mergeCells>
  <dataValidations count="1">
    <dataValidation type="list" allowBlank="1" showInputMessage="1" showErrorMessage="1" errorTitle="SCISSIONE PAGAMENTI" error="Selezionare 'NO' se il documento non è soggeto alla Scissione Pagamenti" sqref="I12:I118" xr:uid="{2C64CF3E-857E-4366-8B8A-9D6240AD4323}">
      <formula1>"SI, 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170F4-039C-4676-AED4-21C7EEE97B6E}">
  <dimension ref="A1:R20"/>
  <sheetViews>
    <sheetView showGridLines="0" topLeftCell="C1" zoomScaleNormal="100" workbookViewId="0">
      <selection sqref="A1:Q1"/>
    </sheetView>
  </sheetViews>
  <sheetFormatPr defaultColWidth="9.1796875" defaultRowHeight="14.5" x14ac:dyDescent="0.25"/>
  <cols>
    <col min="1" max="1" width="0" style="30" hidden="1" customWidth="1"/>
    <col min="2" max="2" width="10.26953125" style="30" hidden="1" customWidth="1"/>
    <col min="3" max="3" width="15.7265625" style="32" customWidth="1"/>
    <col min="4" max="4" width="10.7265625" style="31" bestFit="1" customWidth="1"/>
    <col min="5" max="5" width="10.7265625" style="31" customWidth="1"/>
    <col min="6" max="6" width="43.7265625" style="32" customWidth="1"/>
    <col min="7" max="7" width="15.54296875" style="32" hidden="1" customWidth="1"/>
    <col min="8" max="9" width="12.1796875" style="33" customWidth="1"/>
    <col min="10" max="10" width="22.81640625" style="32" customWidth="1"/>
    <col min="11" max="11" width="13.7265625" style="32" customWidth="1"/>
    <col min="12" max="12" width="21.7265625" style="30" customWidth="1"/>
    <col min="13" max="16" width="12.1796875" style="30" customWidth="1"/>
    <col min="17" max="17" width="9.1796875" style="30" customWidth="1"/>
    <col min="18" max="18" width="9.1796875" style="109" customWidth="1"/>
    <col min="19" max="16384" width="9.1796875" style="30"/>
  </cols>
  <sheetData>
    <row r="1" spans="1:18" s="14" customFormat="1" ht="23.15" customHeight="1" x14ac:dyDescent="0.25">
      <c r="A1" s="162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5"/>
      <c r="R1" s="146"/>
    </row>
    <row r="2" spans="1:18" s="14" customFormat="1" ht="15" customHeight="1" x14ac:dyDescent="0.25">
      <c r="R2" s="146"/>
    </row>
    <row r="3" spans="1:18" s="14" customFormat="1" ht="23.15" customHeight="1" x14ac:dyDescent="0.25">
      <c r="A3" s="208" t="s">
        <v>111</v>
      </c>
      <c r="B3" s="231"/>
      <c r="C3" s="231"/>
      <c r="D3" s="231"/>
      <c r="E3" s="231"/>
      <c r="F3" s="231"/>
      <c r="G3" s="231"/>
      <c r="H3" s="231"/>
      <c r="I3" s="231"/>
      <c r="J3" s="231"/>
      <c r="K3" s="231"/>
      <c r="L3" s="231"/>
      <c r="M3" s="231"/>
      <c r="N3" s="231"/>
      <c r="O3" s="231"/>
      <c r="P3" s="231"/>
      <c r="Q3" s="185"/>
      <c r="R3" s="146"/>
    </row>
    <row r="4" spans="1:18" s="14" customFormat="1" x14ac:dyDescent="0.25">
      <c r="A4" s="232"/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183"/>
      <c r="R4" s="146"/>
    </row>
    <row r="5" spans="1:18" s="14" customFormat="1" ht="23.15" customHeight="1" x14ac:dyDescent="0.25">
      <c r="A5" s="217" t="s">
        <v>110</v>
      </c>
      <c r="B5" s="217"/>
      <c r="C5" s="217"/>
      <c r="D5" s="217"/>
      <c r="E5" s="217"/>
      <c r="F5" s="217"/>
      <c r="G5" s="217"/>
      <c r="H5" s="217"/>
      <c r="I5" s="218"/>
      <c r="J5" s="165" t="s">
        <v>109</v>
      </c>
      <c r="K5" s="184"/>
      <c r="L5" s="184"/>
      <c r="M5" s="184"/>
      <c r="N5" s="184"/>
      <c r="O5" s="184"/>
      <c r="P5" s="184"/>
      <c r="Q5" s="185"/>
      <c r="R5" s="146"/>
    </row>
    <row r="6" spans="1:18" s="14" customFormat="1" ht="23.15" customHeight="1" x14ac:dyDescent="0.25">
      <c r="C6" s="225" t="s">
        <v>97</v>
      </c>
      <c r="D6" s="226"/>
      <c r="E6" s="226"/>
      <c r="F6" s="226"/>
      <c r="G6" s="227"/>
      <c r="H6" s="139">
        <v>0</v>
      </c>
      <c r="I6" s="143"/>
      <c r="J6" s="223" t="s">
        <v>97</v>
      </c>
      <c r="K6" s="223"/>
      <c r="L6" s="223"/>
      <c r="M6" s="223"/>
      <c r="N6" s="224"/>
      <c r="O6" s="144">
        <v>0</v>
      </c>
      <c r="P6" s="233"/>
      <c r="Q6" s="202"/>
      <c r="R6" s="146"/>
    </row>
    <row r="7" spans="1:18" s="14" customFormat="1" ht="23.15" customHeight="1" x14ac:dyDescent="0.25">
      <c r="C7" s="225" t="s">
        <v>115</v>
      </c>
      <c r="D7" s="226"/>
      <c r="E7" s="226"/>
      <c r="F7" s="226"/>
      <c r="G7" s="140"/>
      <c r="H7" s="139">
        <v>0</v>
      </c>
      <c r="I7" s="141"/>
      <c r="J7" s="221" t="s">
        <v>115</v>
      </c>
      <c r="K7" s="221"/>
      <c r="L7" s="221"/>
      <c r="M7" s="221"/>
      <c r="N7" s="222"/>
      <c r="O7" s="142">
        <v>0</v>
      </c>
      <c r="P7" s="234"/>
      <c r="Q7" s="235"/>
      <c r="R7" s="146"/>
    </row>
    <row r="8" spans="1:18" s="14" customFormat="1" ht="23.15" customHeight="1" x14ac:dyDescent="0.25">
      <c r="C8" s="225" t="s">
        <v>116</v>
      </c>
      <c r="D8" s="226"/>
      <c r="E8" s="226"/>
      <c r="F8" s="226"/>
      <c r="G8" s="140"/>
      <c r="H8" s="139">
        <f>H6-H7</f>
        <v>0</v>
      </c>
      <c r="I8" s="137"/>
      <c r="J8" s="219" t="s">
        <v>117</v>
      </c>
      <c r="K8" s="219"/>
      <c r="L8" s="219"/>
      <c r="M8" s="219"/>
      <c r="N8" s="220"/>
      <c r="O8" s="138">
        <v>0</v>
      </c>
      <c r="P8" s="236"/>
      <c r="Q8" s="237"/>
      <c r="R8" s="146"/>
    </row>
    <row r="9" spans="1:18" s="14" customFormat="1" x14ac:dyDescent="0.25">
      <c r="C9" s="136"/>
      <c r="D9" s="136"/>
      <c r="E9" s="136"/>
      <c r="F9" s="136"/>
      <c r="G9" s="106"/>
      <c r="H9" s="135"/>
      <c r="I9" s="25"/>
      <c r="J9" s="27"/>
      <c r="K9" s="27"/>
      <c r="L9" s="27"/>
      <c r="M9" s="27"/>
      <c r="N9" s="27"/>
      <c r="O9" s="134"/>
      <c r="P9" s="166"/>
      <c r="Q9" s="185"/>
      <c r="R9" s="146"/>
    </row>
    <row r="10" spans="1:18" s="14" customFormat="1" ht="16.5" customHeight="1" x14ac:dyDescent="0.25">
      <c r="A10" s="228" t="s">
        <v>108</v>
      </c>
      <c r="B10" s="229"/>
      <c r="C10" s="229"/>
      <c r="D10" s="229"/>
      <c r="E10" s="229"/>
      <c r="F10" s="229"/>
      <c r="G10" s="229"/>
      <c r="H10" s="229"/>
      <c r="I10" s="229"/>
      <c r="J10" s="229"/>
      <c r="K10" s="229"/>
      <c r="L10" s="229"/>
      <c r="M10" s="229"/>
      <c r="N10" s="229"/>
      <c r="O10" s="229"/>
      <c r="P10" s="229"/>
      <c r="Q10" s="230"/>
      <c r="R10" s="146"/>
    </row>
    <row r="11" spans="1:18" s="14" customFormat="1" ht="23.15" customHeight="1" x14ac:dyDescent="0.25">
      <c r="A11" s="165" t="s">
        <v>14</v>
      </c>
      <c r="B11" s="167"/>
      <c r="C11" s="165" t="s">
        <v>15</v>
      </c>
      <c r="D11" s="166"/>
      <c r="E11" s="166"/>
      <c r="F11" s="166"/>
      <c r="G11" s="166"/>
      <c r="H11" s="166"/>
      <c r="I11" s="167"/>
      <c r="J11" s="165" t="s">
        <v>1</v>
      </c>
      <c r="K11" s="167"/>
      <c r="L11" s="107"/>
      <c r="M11" s="165" t="s">
        <v>64</v>
      </c>
      <c r="N11" s="166"/>
      <c r="O11" s="166"/>
      <c r="P11" s="166"/>
      <c r="Q11" s="185"/>
      <c r="R11" s="146"/>
    </row>
    <row r="12" spans="1:18" ht="36" customHeight="1" x14ac:dyDescent="0.25">
      <c r="A12" s="45" t="s">
        <v>21</v>
      </c>
      <c r="B12" s="133" t="s">
        <v>107</v>
      </c>
      <c r="C12" s="45" t="s">
        <v>24</v>
      </c>
      <c r="D12" s="47" t="s">
        <v>25</v>
      </c>
      <c r="E12" s="132" t="s">
        <v>106</v>
      </c>
      <c r="F12" s="45" t="s">
        <v>26</v>
      </c>
      <c r="G12" s="45" t="s">
        <v>28</v>
      </c>
      <c r="H12" s="100" t="s">
        <v>66</v>
      </c>
      <c r="I12" s="48" t="s">
        <v>67</v>
      </c>
      <c r="J12" s="45" t="s">
        <v>30</v>
      </c>
      <c r="K12" s="45" t="s">
        <v>31</v>
      </c>
      <c r="L12" s="90" t="s">
        <v>105</v>
      </c>
      <c r="M12" s="88" t="s">
        <v>66</v>
      </c>
      <c r="N12" s="88" t="s">
        <v>104</v>
      </c>
      <c r="O12" s="147" t="s">
        <v>114</v>
      </c>
      <c r="P12" s="88" t="s">
        <v>65</v>
      </c>
      <c r="Q12" s="145" t="s">
        <v>68</v>
      </c>
    </row>
    <row r="13" spans="1:18" x14ac:dyDescent="0.25">
      <c r="C13" s="54"/>
      <c r="D13" s="38"/>
      <c r="E13" s="38"/>
      <c r="F13" s="39"/>
      <c r="G13" s="39"/>
      <c r="H13" s="40"/>
      <c r="I13" s="40"/>
      <c r="J13" s="39"/>
      <c r="K13" s="39"/>
      <c r="L13" s="38"/>
      <c r="M13" s="40"/>
      <c r="N13" s="40"/>
      <c r="O13" s="40"/>
    </row>
    <row r="14" spans="1:18" x14ac:dyDescent="0.25">
      <c r="C14" s="30"/>
      <c r="D14" s="30"/>
      <c r="E14" s="30"/>
      <c r="F14" s="30"/>
      <c r="G14" s="30"/>
      <c r="H14" s="30"/>
      <c r="I14" s="30"/>
      <c r="J14" s="30"/>
      <c r="K14" s="131"/>
    </row>
    <row r="15" spans="1:18" x14ac:dyDescent="0.25">
      <c r="C15" s="30"/>
      <c r="D15" s="30"/>
      <c r="E15" s="30"/>
      <c r="F15" s="30"/>
      <c r="G15" s="30"/>
      <c r="H15" s="30"/>
      <c r="I15" s="30"/>
      <c r="J15" s="30"/>
      <c r="K15" s="30"/>
    </row>
    <row r="16" spans="1:18" x14ac:dyDescent="0.25">
      <c r="C16" s="30"/>
      <c r="D16" s="30"/>
      <c r="E16" s="30"/>
      <c r="F16" s="30"/>
      <c r="G16" s="30"/>
      <c r="H16" s="30"/>
      <c r="I16" s="30"/>
      <c r="J16" s="30"/>
      <c r="K16" s="30"/>
    </row>
    <row r="17" spans="3:11" x14ac:dyDescent="0.25">
      <c r="C17" s="30"/>
      <c r="D17" s="30"/>
      <c r="E17" s="30"/>
      <c r="F17" s="30"/>
      <c r="G17" s="30"/>
      <c r="H17" s="30"/>
      <c r="I17" s="30"/>
      <c r="J17" s="30"/>
      <c r="K17" s="30"/>
    </row>
    <row r="18" spans="3:11" x14ac:dyDescent="0.25">
      <c r="C18" s="30"/>
      <c r="D18" s="30"/>
      <c r="E18" s="30"/>
      <c r="F18" s="30"/>
      <c r="G18" s="30"/>
      <c r="H18" s="30"/>
      <c r="I18" s="30"/>
      <c r="J18" s="30"/>
      <c r="K18" s="30"/>
    </row>
    <row r="19" spans="3:11" x14ac:dyDescent="0.25">
      <c r="C19" s="30"/>
      <c r="D19" s="30"/>
      <c r="E19" s="30"/>
      <c r="F19" s="30"/>
      <c r="G19" s="30"/>
      <c r="H19" s="30"/>
      <c r="I19" s="30"/>
      <c r="J19" s="30"/>
      <c r="K19" s="30"/>
    </row>
    <row r="20" spans="3:11" x14ac:dyDescent="0.25">
      <c r="C20" s="30"/>
      <c r="D20" s="30"/>
      <c r="E20" s="30"/>
      <c r="F20" s="30"/>
      <c r="G20" s="30"/>
      <c r="H20" s="30"/>
      <c r="I20" s="30"/>
      <c r="J20" s="30"/>
      <c r="K20" s="30"/>
    </row>
  </sheetData>
  <mergeCells count="20">
    <mergeCell ref="P6:Q6"/>
    <mergeCell ref="P7:Q7"/>
    <mergeCell ref="P8:Q8"/>
    <mergeCell ref="C11:I11"/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</mergeCells>
  <dataValidations count="1">
    <dataValidation type="list" allowBlank="1" showInputMessage="1" showErrorMessage="1" sqref="P13" xr:uid="{49F1993E-E319-402D-A924-5A539A3EA8BC}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Amerio Gabriele</cp:lastModifiedBy>
  <cp:lastPrinted>2015-01-23T09:39:52Z</cp:lastPrinted>
  <dcterms:created xsi:type="dcterms:W3CDTF">1996-11-05T10:16:36Z</dcterms:created>
  <dcterms:modified xsi:type="dcterms:W3CDTF">2025-11-10T11:33:33Z</dcterms:modified>
</cp:coreProperties>
</file>