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showInkAnnotation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L:\DIREZIONE GENERALE NEW_dal 01.01.2019\UFFICIO SEGRETERIA GENERALE\AMMINISTRAZIONE TRASPARENTE\DEBITI IMPRESE CREDITRICI\2025\"/>
    </mc:Choice>
  </mc:AlternateContent>
  <xr:revisionPtr revIDLastSave="0" documentId="13_ncr:1_{44755EC6-2082-423E-8747-377F6B140CE4}" xr6:coauthVersionLast="47" xr6:coauthVersionMax="47" xr10:uidLastSave="{00000000-0000-0000-0000-000000000000}"/>
  <bookViews>
    <workbookView xWindow="-110" yWindow="-110" windowWidth="19420" windowHeight="10420" firstSheet="6" activeTab="6" xr2:uid="{0D905E5E-0AE6-4AC3-86B3-4E5E9226AD3C}"/>
  </bookViews>
  <sheets>
    <sheet name="SiopeAllegatoB" sheetId="1" state="hidden" r:id="rId1"/>
    <sheet name="Fatture" sheetId="2" state="hidden" r:id="rId2"/>
    <sheet name="Mandati" sheetId="3" state="hidden" r:id="rId3"/>
    <sheet name="FattureTempi" sheetId="4" state="hidden" r:id="rId4"/>
    <sheet name="MandatiTempi" sheetId="5" state="hidden" r:id="rId5"/>
    <sheet name="IndicatoreRiduzioneDebitoCR" sheetId="6" state="hidden" r:id="rId6"/>
    <sheet name="Debiti" sheetId="7" r:id="rId7"/>
    <sheet name="ElencoFatture" sheetId="8" state="hidden" r:id="rId8"/>
  </sheets>
  <definedNames>
    <definedName name="_xlnm.Print_Area" localSheetId="6">Debiti!$A$1:$Z$99</definedName>
    <definedName name="_xlnm.Print_Area" localSheetId="7">ElencoFatture!$C$1:$P$72</definedName>
    <definedName name="_xlnm.Print_Area" localSheetId="3">FattureTempi!$A$1:$AI$66</definedName>
    <definedName name="_xlnm.Print_Area" localSheetId="5">IndicatoreRiduzioneDebitoCR!$A$1:$M$16</definedName>
  </definedNames>
  <calcPr calcId="181029"/>
</workbook>
</file>

<file path=xl/calcChain.xml><?xml version="1.0" encoding="utf-8"?>
<calcChain xmlns="http://schemas.openxmlformats.org/spreadsheetml/2006/main">
  <c r="C9" i="6" l="1"/>
  <c r="G9" i="6"/>
  <c r="C10" i="6"/>
  <c r="C11" i="6"/>
  <c r="G11" i="6"/>
  <c r="C13" i="6"/>
  <c r="G13" i="6" s="1"/>
  <c r="G15" i="6"/>
  <c r="L15" i="6" s="1"/>
  <c r="J11" i="7"/>
  <c r="AA11" i="7"/>
  <c r="J12" i="7"/>
  <c r="AA12" i="7"/>
  <c r="J13" i="7"/>
  <c r="AA13" i="7"/>
  <c r="J14" i="7"/>
  <c r="AA14" i="7"/>
  <c r="J15" i="7"/>
  <c r="AA15" i="7"/>
  <c r="J16" i="7"/>
  <c r="AA16" i="7"/>
  <c r="J17" i="7"/>
  <c r="AA17" i="7"/>
  <c r="J18" i="7"/>
  <c r="AA18" i="7"/>
  <c r="J19" i="7"/>
  <c r="AA19" i="7"/>
  <c r="J20" i="7"/>
  <c r="AA20" i="7"/>
  <c r="J21" i="7"/>
  <c r="AA21" i="7"/>
  <c r="J22" i="7"/>
  <c r="AA22" i="7"/>
  <c r="J23" i="7"/>
  <c r="AA23" i="7"/>
  <c r="J24" i="7"/>
  <c r="AA24" i="7"/>
  <c r="J25" i="7"/>
  <c r="AA25" i="7"/>
  <c r="J26" i="7"/>
  <c r="AA26" i="7"/>
  <c r="J27" i="7"/>
  <c r="AA27" i="7"/>
  <c r="J28" i="7"/>
  <c r="AA28" i="7"/>
  <c r="J29" i="7"/>
  <c r="AA29" i="7"/>
  <c r="J30" i="7"/>
  <c r="AA30" i="7"/>
  <c r="J31" i="7"/>
  <c r="AA31" i="7"/>
  <c r="J32" i="7"/>
  <c r="AA32" i="7"/>
  <c r="J33" i="7"/>
  <c r="AA33" i="7"/>
  <c r="J34" i="7"/>
  <c r="AA34" i="7"/>
  <c r="J35" i="7"/>
  <c r="AA35" i="7"/>
  <c r="J36" i="7"/>
  <c r="AA36" i="7"/>
  <c r="J37" i="7"/>
  <c r="AA37" i="7"/>
  <c r="J38" i="7"/>
  <c r="AA38" i="7"/>
  <c r="G40" i="7"/>
  <c r="G5" i="7" s="1"/>
  <c r="AA40" i="7"/>
  <c r="G6" i="7" s="1"/>
  <c r="C7" i="6" s="1"/>
  <c r="L13" i="6" s="1"/>
  <c r="E5" i="6" s="1"/>
  <c r="H8" i="8"/>
</calcChain>
</file>

<file path=xl/sharedStrings.xml><?xml version="1.0" encoding="utf-8"?>
<sst xmlns="http://schemas.openxmlformats.org/spreadsheetml/2006/main" count="666" uniqueCount="347">
  <si>
    <t>Esportazione Mandati x SIOPE</t>
  </si>
  <si>
    <t>Creditore</t>
  </si>
  <si>
    <t>Codice CIG</t>
  </si>
  <si>
    <t>Numero Mandato</t>
  </si>
  <si>
    <t>Data Mandato</t>
  </si>
  <si>
    <t>Causale Mandato</t>
  </si>
  <si>
    <t>Codice Siope</t>
  </si>
  <si>
    <t>Descrizione Siope</t>
  </si>
  <si>
    <t>Importo Mandato</t>
  </si>
  <si>
    <t>Provvedimento Impegno</t>
  </si>
  <si>
    <t>Consip/Mepa</t>
  </si>
  <si>
    <t>di cui Acquisto Consip/Mepa</t>
  </si>
  <si>
    <t>Comune di DEMO</t>
  </si>
  <si>
    <t>Numero Giorni Pagamento Standard (D)</t>
  </si>
  <si>
    <t>Registrazione</t>
  </si>
  <si>
    <t>Documento</t>
  </si>
  <si>
    <t>Protocollo</t>
  </si>
  <si>
    <t>Area Gestione</t>
  </si>
  <si>
    <t>Capitolo di Bilancio</t>
  </si>
  <si>
    <t>Impegno</t>
  </si>
  <si>
    <t>Mandato</t>
  </si>
  <si>
    <t>Anno</t>
  </si>
  <si>
    <t>Progr.</t>
  </si>
  <si>
    <t>Data (A)</t>
  </si>
  <si>
    <t>Numero</t>
  </si>
  <si>
    <t>Data</t>
  </si>
  <si>
    <t>Descrizione</t>
  </si>
  <si>
    <t>Importo</t>
  </si>
  <si>
    <t>CIG</t>
  </si>
  <si>
    <t>Data (B)</t>
  </si>
  <si>
    <t>Ragione Sociale</t>
  </si>
  <si>
    <t>Partita IVA</t>
  </si>
  <si>
    <t>Codice Fiscale</t>
  </si>
  <si>
    <t>Codice</t>
  </si>
  <si>
    <t>Voce</t>
  </si>
  <si>
    <t>Capitolo</t>
  </si>
  <si>
    <t>Articolo</t>
  </si>
  <si>
    <t>Sub</t>
  </si>
  <si>
    <t>Data (C)</t>
  </si>
  <si>
    <t>Pagamento (C)</t>
  </si>
  <si>
    <t>(D)</t>
  </si>
  <si>
    <t>Estremi Calcolo D.L. 66/2014</t>
  </si>
  <si>
    <t>Diff. (F=C-E)</t>
  </si>
  <si>
    <t>Gg. Pag. (G)</t>
  </si>
  <si>
    <t>H=G o D</t>
  </si>
  <si>
    <t>Ricezione (E=B o A)</t>
  </si>
  <si>
    <t xml:space="preserve">Differenza </t>
  </si>
  <si>
    <t>Liquidazione</t>
  </si>
  <si>
    <t>Ritardi x Responsabilità Creditore</t>
  </si>
  <si>
    <t>Ricezione (A)</t>
  </si>
  <si>
    <t>Pagamento (B)</t>
  </si>
  <si>
    <t>Diff. (C=A-B)</t>
  </si>
  <si>
    <t>Gg. Pag. (E)</t>
  </si>
  <si>
    <t>F=E o D</t>
  </si>
  <si>
    <t>D.L. 66 / 2014 - Tempestività dei Pagamenti - Elenco Mandati senza Fatture</t>
  </si>
  <si>
    <t>D.L. 66 / 2014 - Tempestività dei Pagamenti - Elenco Fatture Pagate</t>
  </si>
  <si>
    <t>Tempestività dei Pagamenti - Elenco Mandati senza Fatture</t>
  </si>
  <si>
    <t>Tempestività dei Pagamenti - Elenco Fatture Pagate</t>
  </si>
  <si>
    <t>Data Scadenza (A)</t>
  </si>
  <si>
    <t>Data Pagamento (B)</t>
  </si>
  <si>
    <t>Importo Fattura (D)</t>
  </si>
  <si>
    <t>Differenza giorni (C=B-A)</t>
  </si>
  <si>
    <t>Indicatore Fattura (E=C X D)</t>
  </si>
  <si>
    <t>Dati Fattura</t>
  </si>
  <si>
    <t>Calcolo</t>
  </si>
  <si>
    <t>ESCLUDI DAL CALCOLO</t>
  </si>
  <si>
    <t>Importo Fattura</t>
  </si>
  <si>
    <t>IVA</t>
  </si>
  <si>
    <t>Scissione Pagamenti</t>
  </si>
  <si>
    <t>Importo Dovuto</t>
  </si>
  <si>
    <t>Data Scadenza</t>
  </si>
  <si>
    <t>Scadenza</t>
  </si>
  <si>
    <t>Ammontare Complessivo dei Debiti e del Numero delle Imprese Creditrici - Elenco Fatture da Pagare al 30/09/2025</t>
  </si>
  <si>
    <t>Ammontare Complessivo dei Debiti</t>
  </si>
  <si>
    <t>Numero Imprese Creditrici</t>
  </si>
  <si>
    <t>(Da Nota IFEL del 21/11/2019)</t>
  </si>
  <si>
    <r>
      <t xml:space="preserve">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&gt; 0,9 allora l’indicatore fa scattare l’obbligo di accantonamento per mancata riduzione del debito pregresso secondo la quota massima del 5%. </t>
    </r>
  </si>
  <si>
    <r>
      <t xml:space="preserve">    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&lt;= 0,9 allora l’indicatore individua un caso da non sanzionare sotto il profilo della mancata riduzione del debito pregresso e si passa ad elaborare il ritardo annuale dei pagamenti;</t>
    </r>
  </si>
  <si>
    <r>
      <t xml:space="preserve">  o calcoliamo il rapporto dei due importi</t>
    </r>
    <r>
      <rPr>
        <b/>
        <i/>
        <sz val="9"/>
        <color indexed="8"/>
        <rFont val="Calibri"/>
        <family val="2"/>
      </rPr>
      <t xml:space="preserve"> R</t>
    </r>
    <r>
      <rPr>
        <i/>
        <sz val="9"/>
        <color indexed="8"/>
        <rFont val="Calibri"/>
        <family val="2"/>
      </rPr>
      <t>=(STOCK-1)/(STOCK-2)</t>
    </r>
  </si>
  <si>
    <r>
      <t xml:space="preserve">  o calcoliamo l’ammontare dello stock di debiti commerciali residui scaduti e non pagati alla fine del secondo esercizio precedente, che chiameremo </t>
    </r>
    <r>
      <rPr>
        <b/>
        <i/>
        <sz val="9"/>
        <color indexed="8"/>
        <rFont val="Calibri"/>
        <family val="2"/>
      </rPr>
      <t>STOCK-2</t>
    </r>
    <r>
      <rPr>
        <i/>
        <sz val="9"/>
        <color indexed="8"/>
        <rFont val="Calibri"/>
        <family val="2"/>
      </rPr>
      <t xml:space="preserve">;   </t>
    </r>
  </si>
  <si>
    <t xml:space="preserve">- altrimenti (STOCK-1 maggiore del 5% del totale fatture): </t>
  </si>
  <si>
    <t xml:space="preserve">  o  l’indicatore individua un caso da non sanzionare sotto il profilo della  mancata riduzione del debito pregresso e si passa ad elaborare l’indicatore di ritardo annuale dei pagamenti;</t>
  </si>
  <si>
    <r>
      <t xml:space="preserve">- se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 è minore o uguale al 5% del totale delle fatture ricevute nell’esercizio precedente: </t>
    </r>
  </si>
  <si>
    <r>
      <t xml:space="preserve">- calcoliamo l’ammontare dello stock di debiti commerciali residui scaduti e non pagati alla fine dell’esercizio precedente, che chiameremo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; </t>
    </r>
  </si>
  <si>
    <t xml:space="preserve">L’algoritmo per il calcolo dell’indicatore di riduzione del debito è il seguente: </t>
  </si>
  <si>
    <t>(2)</t>
  </si>
  <si>
    <t>(R) &lt;= 0,90</t>
  </si>
  <si>
    <t>Rapporto Stock (R) = (STOCK - 1) / (STOCK - 2)</t>
  </si>
  <si>
    <t>Ammontare Complessivo dei Debiti 2019 (STOCK - 2)</t>
  </si>
  <si>
    <t>(1)</t>
  </si>
  <si>
    <t>(STOCK - 1) &lt;=  5 % dell'Importo delle fatture</t>
  </si>
  <si>
    <t xml:space="preserve"> 5% dell'Importo Totale delle Fatture</t>
  </si>
  <si>
    <t xml:space="preserve">Importo Totale Fatture dell'Anno </t>
  </si>
  <si>
    <t>*Vedi dettaglio nel foglio ElencoFatture</t>
  </si>
  <si>
    <t>Importo Totale Fatture dell'Anno (NETTO)</t>
  </si>
  <si>
    <t>Importo Totale Fatture dell'Anno (IVA)</t>
  </si>
  <si>
    <t>5 % fatture</t>
  </si>
  <si>
    <t>Importo Totale Fatture dell'Anno (LORDO)</t>
  </si>
  <si>
    <t>*Vedi dettaglio nel foglio Debiti</t>
  </si>
  <si>
    <t>Ammontare Complessivo dei Debiti 2020 (STOCK - 1)</t>
  </si>
  <si>
    <t>Rispettato se (1) o (2) è uguale a SI</t>
  </si>
  <si>
    <t>RISPETTATO</t>
  </si>
  <si>
    <t xml:space="preserve">Indicatore di Riduzione del Debito Commerciale Residuo </t>
  </si>
  <si>
    <t>Indicatore di Riduzione del Debito Commerciale Residuo</t>
  </si>
  <si>
    <t>Importo IVA</t>
  </si>
  <si>
    <t>Data PEC / Data Protocollo/ Data Registrazione</t>
  </si>
  <si>
    <t>Stato Fattura    (I / L / P)</t>
  </si>
  <si>
    <t>Numero Movimento</t>
  </si>
  <si>
    <t>Vengono visualizzate tutte le Fatture Acquisto la cui data PEC (in altrnativa se non valorizzata Data Protocollo o Data Registrazione) è del 2020</t>
  </si>
  <si>
    <t>Importi CALCOLO</t>
  </si>
  <si>
    <t>Importi TOTALI</t>
  </si>
  <si>
    <t>Indicatore di Riduzione del Debito Residuo - Elenco Fatture dell'Anno</t>
  </si>
  <si>
    <t>(*) Importo Complessivo dei Debiti al Netto dell'Iva</t>
  </si>
  <si>
    <t>Identificativo SDI</t>
  </si>
  <si>
    <t>Importo Calcolo</t>
  </si>
  <si>
    <t>Importo Totale Fatture dell'Anno (IVA SPLIT PAYMENT)</t>
  </si>
  <si>
    <t>Importo Totale Fatture dell'Anno (NETTO IVA SPLIT PAYMENT)</t>
  </si>
  <si>
    <t>Importo Totale Fatture dell'Anno (NETTO SPLIT PAYMENT)</t>
  </si>
  <si>
    <t>Comune di San Francesco Al Campo</t>
  </si>
  <si>
    <t>11/12/2023</t>
  </si>
  <si>
    <t>FE000120230002203139</t>
  </si>
  <si>
    <t>21/07/2023</t>
  </si>
  <si>
    <t>FE000120230000000002203139B/BOLLETTAZIONE MASSIVA Fornitura di gas naturale</t>
  </si>
  <si>
    <t>SI</t>
  </si>
  <si>
    <t>ZEF35E7872</t>
  </si>
  <si>
    <t/>
  </si>
  <si>
    <t>2023</t>
  </si>
  <si>
    <t>5312</t>
  </si>
  <si>
    <t>24/07/2023</t>
  </si>
  <si>
    <t>4</t>
  </si>
  <si>
    <t>AREA TECNICA</t>
  </si>
  <si>
    <t>21/08/2023</t>
  </si>
  <si>
    <t>24/09/2025</t>
  </si>
  <si>
    <t>405/FV</t>
  </si>
  <si>
    <t>16/09/2025</t>
  </si>
  <si>
    <t>ACQUISTO UNITA DISCO A FINI DI BACKUP DATI DEL SERVER COMUNALE. IMPEGNO SPESA E AFFIDAMENTO ALLA DITTA ACTION LABS S.R.L. C.I.G.:B712D8DCA4</t>
  </si>
  <si>
    <t>B712D8DCA4</t>
  </si>
  <si>
    <t>15575694359</t>
  </si>
  <si>
    <t>2025</t>
  </si>
  <si>
    <t>6494</t>
  </si>
  <si>
    <t>18/09/2025</t>
  </si>
  <si>
    <t>1050104</t>
  </si>
  <si>
    <t>18/10/2025</t>
  </si>
  <si>
    <t>16/05/2023</t>
  </si>
  <si>
    <t>2512/E</t>
  </si>
  <si>
    <t>12/04/2023</t>
  </si>
  <si>
    <t>AREA RISCOSSIONI</t>
  </si>
  <si>
    <t>ZC91512AD6</t>
  </si>
  <si>
    <t>2583</t>
  </si>
  <si>
    <t>13/04/2023</t>
  </si>
  <si>
    <t>3</t>
  </si>
  <si>
    <t>AREA FINANZIARIA</t>
  </si>
  <si>
    <t>1030103</t>
  </si>
  <si>
    <t>13/05/2023</t>
  </si>
  <si>
    <t>16/06/2025</t>
  </si>
  <si>
    <t>1000251500005684</t>
  </si>
  <si>
    <t>30/04/2025</t>
  </si>
  <si>
    <t>FATTURA GIA' PAGATA</t>
  </si>
  <si>
    <t>B66B914AB2</t>
  </si>
  <si>
    <t>14632021815</t>
  </si>
  <si>
    <t>3239</t>
  </si>
  <si>
    <t>08/05/2025</t>
  </si>
  <si>
    <t>1</t>
  </si>
  <si>
    <t>AREA AMMINISTRATIVA</t>
  </si>
  <si>
    <t>1020204</t>
  </si>
  <si>
    <t>07/06/2025</t>
  </si>
  <si>
    <t>17/09/2025</t>
  </si>
  <si>
    <t>2025/79/0002</t>
  </si>
  <si>
    <t>10/09/2025</t>
  </si>
  <si>
    <t>VERIFICHE ANNUALI SUL MONTAFERETRI DI PROPRIETA COMUNALE</t>
  </si>
  <si>
    <t>B768359402</t>
  </si>
  <si>
    <t>15511077997</t>
  </si>
  <si>
    <t>6329</t>
  </si>
  <si>
    <t>23/09/2025</t>
  </si>
  <si>
    <t>10/10/2025</t>
  </si>
  <si>
    <t>27/01/2025</t>
  </si>
  <si>
    <t>1D/00</t>
  </si>
  <si>
    <t>15/01/2025</t>
  </si>
  <si>
    <t>AFFIDAMENTO ED IMPEGNO DI SPESA PER PER INIZIATIVE DI NATALE ACQUISTO CARAMELLE CIG. B4B6C21416 E NOLEGGIO CARROZZA CIG B50C3E8DD2</t>
  </si>
  <si>
    <t>NO</t>
  </si>
  <si>
    <t>B50C3E8DD2</t>
  </si>
  <si>
    <t>13873118926</t>
  </si>
  <si>
    <t>463</t>
  </si>
  <si>
    <t>21/01/2025</t>
  </si>
  <si>
    <t>20/02/2025</t>
  </si>
  <si>
    <t>03/03/2025</t>
  </si>
  <si>
    <t>22-FE</t>
  </si>
  <si>
    <t>30/01/2025</t>
  </si>
  <si>
    <t>Ripristino scuolabus GG481YZ</t>
  </si>
  <si>
    <t>B566974501</t>
  </si>
  <si>
    <t>13930176372</t>
  </si>
  <si>
    <t>753</t>
  </si>
  <si>
    <t>01/03/2025</t>
  </si>
  <si>
    <t>05/09/2025</t>
  </si>
  <si>
    <t>512</t>
  </si>
  <si>
    <t>26/08/2025</t>
  </si>
  <si>
    <t>Servizio di manutenzione montaferetri</t>
  </si>
  <si>
    <t>Z303A0AD50</t>
  </si>
  <si>
    <t>15405144801</t>
  </si>
  <si>
    <t>5944</t>
  </si>
  <si>
    <t>25/09/2025</t>
  </si>
  <si>
    <t>31/12/2021</t>
  </si>
  <si>
    <t>FPA 1/21</t>
  </si>
  <si>
    <t>02/02/2021</t>
  </si>
  <si>
    <t>CIG: Z522EDD389</t>
  </si>
  <si>
    <t>4471760918</t>
  </si>
  <si>
    <t>2021</t>
  </si>
  <si>
    <t>746</t>
  </si>
  <si>
    <t>04/03/2021</t>
  </si>
  <si>
    <t>26/09/2025</t>
  </si>
  <si>
    <t>PA08/2025</t>
  </si>
  <si>
    <t>LAVORI DI ASFALTATURA BANCHINA STRADALE - SP13 VIA TORINO LATO MURO C.R.I. CIG B7ED494CB8. OPERAZIONE SOGGETTA A REGIME SPLIT PAYMENT AI SENSI DELL'ART 17TER DPR 633/1972</t>
  </si>
  <si>
    <t>B7ED494CB8</t>
  </si>
  <si>
    <t>15569658745</t>
  </si>
  <si>
    <t>6483</t>
  </si>
  <si>
    <t>01/10/2025</t>
  </si>
  <si>
    <t>17/10/2025</t>
  </si>
  <si>
    <t>08/03/2018</t>
  </si>
  <si>
    <t>01866058020083A</t>
  </si>
  <si>
    <t>02/03/2018</t>
  </si>
  <si>
    <t>97059711</t>
  </si>
  <si>
    <t>2018</t>
  </si>
  <si>
    <t>1614</t>
  </si>
  <si>
    <t>03/03/2018</t>
  </si>
  <si>
    <t>*</t>
  </si>
  <si>
    <t>02/04/2018</t>
  </si>
  <si>
    <t>31/12/2020</t>
  </si>
  <si>
    <t>2020004740</t>
  </si>
  <si>
    <t>03/03/2020</t>
  </si>
  <si>
    <t>Contributo a favore GSE art. 17 D.M. 28 dicembre 2012 - Codice identificativo richiesta: CT00322547</t>
  </si>
  <si>
    <t>2619908161</t>
  </si>
  <si>
    <t>2020</t>
  </si>
  <si>
    <t>1828</t>
  </si>
  <si>
    <t>04/03/2020</t>
  </si>
  <si>
    <t>03/04/2020</t>
  </si>
  <si>
    <t>2020004741</t>
  </si>
  <si>
    <t>Contributo a favore GSE art. 17 D.M. 28 dicembre 2012 - Codice identificativo richiesta: CT00335811</t>
  </si>
  <si>
    <t>2619915422</t>
  </si>
  <si>
    <t>1827</t>
  </si>
  <si>
    <t>02/04/2020</t>
  </si>
  <si>
    <t>FPA 1/25</t>
  </si>
  <si>
    <t>20/03/2025</t>
  </si>
  <si>
    <t>FORNITURA STAMPATI E MANIFESTI PER GLI UFFICI COMUNALI - AFFIDAMENTO ALLA DITTA GRAPHICART ONE ED IMPEGNO DI SPESA - CIG. B5FF00C927</t>
  </si>
  <si>
    <t>B5FF00C927</t>
  </si>
  <si>
    <t>14293651872</t>
  </si>
  <si>
    <t>2103</t>
  </si>
  <si>
    <t>19/04/2025</t>
  </si>
  <si>
    <t>68</t>
  </si>
  <si>
    <t>PRATICA: COMUNE SAN FRANCESCO AL CAMPO / ERREGI s.r.l.                   - Esecuzione sentenza n. 521/2023 Tribunale di Ivrea -</t>
  </si>
  <si>
    <t>15583089342</t>
  </si>
  <si>
    <t>6526</t>
  </si>
  <si>
    <t>19/09/2025</t>
  </si>
  <si>
    <t>23/06/2025</t>
  </si>
  <si>
    <t>19/10/2025</t>
  </si>
  <si>
    <t>27/02/2025</t>
  </si>
  <si>
    <t>9/11</t>
  </si>
  <si>
    <t>Vendita Veicolo - VIN: LSJWH4092PN220938</t>
  </si>
  <si>
    <t>B1E31AFE3A</t>
  </si>
  <si>
    <t>14096034617</t>
  </si>
  <si>
    <t>1315</t>
  </si>
  <si>
    <t>22/02/2025</t>
  </si>
  <si>
    <t>5</t>
  </si>
  <si>
    <t>AREA VIGILANZA</t>
  </si>
  <si>
    <t>24/03/2025</t>
  </si>
  <si>
    <t>222/2</t>
  </si>
  <si>
    <t>Nota Credito</t>
  </si>
  <si>
    <t>14096034602</t>
  </si>
  <si>
    <t>1316</t>
  </si>
  <si>
    <t>20/08/2025</t>
  </si>
  <si>
    <t>5225014947</t>
  </si>
  <si>
    <t>15/06/2025</t>
  </si>
  <si>
    <t>SEND - SALDO REPORT DI 4/2025</t>
  </si>
  <si>
    <t>B56203318B</t>
  </si>
  <si>
    <t>4357</t>
  </si>
  <si>
    <t>18/06/2025</t>
  </si>
  <si>
    <t>18/07/2025</t>
  </si>
  <si>
    <t>09/09/2025</t>
  </si>
  <si>
    <t>22</t>
  </si>
  <si>
    <t>30/08/2025</t>
  </si>
  <si>
    <t>ABBATTIMENTO ALBERI PERICOLOSI PRESSO PARCHEGGIO ESTERNO DEL VELODROMO COMUNALE FRANCONE IN VIA RITIRATA.</t>
  </si>
  <si>
    <t>B7E23AD0B8</t>
  </si>
  <si>
    <t>15439611571</t>
  </si>
  <si>
    <t>6067</t>
  </si>
  <si>
    <t>01/09/2025</t>
  </si>
  <si>
    <t>FATTPA 16_25</t>
  </si>
  <si>
    <t>12/09/2025</t>
  </si>
  <si>
    <t>Servizio di comunicazione istituzionale e ufficio stampa: mesi di luglio e agosto 2025</t>
  </si>
  <si>
    <t>B30623F5C6</t>
  </si>
  <si>
    <t>15533740205</t>
  </si>
  <si>
    <t>6403</t>
  </si>
  <si>
    <t>20/10/2025</t>
  </si>
  <si>
    <t>12/10/2025</t>
  </si>
  <si>
    <t>25/10/2024</t>
  </si>
  <si>
    <t>2/E</t>
  </si>
  <si>
    <t>27/03/2024</t>
  </si>
  <si>
    <t>CIG : B0F3D4A3B7 contributo ambientale assolto Regolamento UE N.679/2016- Privacy - Disponibile in negozio</t>
  </si>
  <si>
    <t>B0F3D4A3B7</t>
  </si>
  <si>
    <t>11787722756</t>
  </si>
  <si>
    <t>2024</t>
  </si>
  <si>
    <t>2399</t>
  </si>
  <si>
    <t>29/03/2024</t>
  </si>
  <si>
    <t>26/04/2024</t>
  </si>
  <si>
    <t>31/12/2024</t>
  </si>
  <si>
    <t>300487</t>
  </si>
  <si>
    <t>31/05/2024</t>
  </si>
  <si>
    <t>ZE33A68A9D</t>
  </si>
  <si>
    <t>12237827054</t>
  </si>
  <si>
    <t>4116</t>
  </si>
  <si>
    <t>03/06/2024</t>
  </si>
  <si>
    <t>01/07/2024</t>
  </si>
  <si>
    <t>300871</t>
  </si>
  <si>
    <t>29/08/2025</t>
  </si>
  <si>
    <t>15506651449</t>
  </si>
  <si>
    <t>6297</t>
  </si>
  <si>
    <t>09/10/2025</t>
  </si>
  <si>
    <t>300840</t>
  </si>
  <si>
    <t>ACQUISTO CARTA PER FOTOCOPIATORI - IMPEGNO DI SPESA E CONTESTUALE AFFIDAMENTO ALLA DITTA SYSTEM3 - CIG: B583F34B63</t>
  </si>
  <si>
    <t>B583F34B63</t>
  </si>
  <si>
    <t>15483518457</t>
  </si>
  <si>
    <t>6222</t>
  </si>
  <si>
    <t>06/09/2025</t>
  </si>
  <si>
    <t>05/10/2025</t>
  </si>
  <si>
    <t>04/09/2025</t>
  </si>
  <si>
    <t>1197/2025</t>
  </si>
  <si>
    <t>22/08/2025</t>
  </si>
  <si>
    <t>PIANO NAZIONALE DI RIPRESA E RESILIENZA. MISSIONE 1 - COMPONENTE 1 - INVESTIMENTO 1.4 "SERVIZI E CITTADINANZA DIGITALE" -  FINANZIATO DALL'UNIONE EUROPEA - NextGenerationEU. MISURA 1.4.3 - APP IO - COMUNI (APRILE 2022). DETERMINA A CONTRARRE. CIG 9853724E [Ex.Imp. 2024/140] (Somma Impegnate nell'Esercizio 2025)</t>
  </si>
  <si>
    <t>9858102B1D</t>
  </si>
  <si>
    <t>15391360479</t>
  </si>
  <si>
    <t>5901</t>
  </si>
  <si>
    <t>15/09/2025</t>
  </si>
  <si>
    <t>21/09/2025</t>
  </si>
  <si>
    <t>7X04235339</t>
  </si>
  <si>
    <t>12/12/2020</t>
  </si>
  <si>
    <t>1BIM 2021</t>
  </si>
  <si>
    <t>2557561619</t>
  </si>
  <si>
    <t>4231668644</t>
  </si>
  <si>
    <t>8400</t>
  </si>
  <si>
    <t>18/12/2020</t>
  </si>
  <si>
    <t>17/01/2021</t>
  </si>
  <si>
    <t>FE-2025_555</t>
  </si>
  <si>
    <t>03/09/2025</t>
  </si>
  <si>
    <t>PIANO NAZIONALE DI RIPRESA E RESILIENZA. MISSIONE 1 - COMPONENTE 1 - INVESTIMENTO 1.4 SERVIZI E CITTADINANZA DIGITALE - FINANZIATO DALL UNIONE EUROPEA - NEXTGENERATIONEU. MISURA 1.4.3 - APP IO - COMUNI (APRILE 2022). AFFIDAMENTO GESTIONE TECNICA OPERATIVA ALLA DITTA WHYNOT SRL. CIG A041E2E098. CUP G51F22001960006.</t>
  </si>
  <si>
    <t>A041E2E098</t>
  </si>
  <si>
    <t>15462678586</t>
  </si>
  <si>
    <t>6162</t>
  </si>
  <si>
    <t>03/10/2025</t>
  </si>
  <si>
    <t>TOTALE FATTURE: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</si>
</sst>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-[$€-2]\ * #,##0.00_-;\-[$€-2]\ * #,##0.00_-;_-[$€-2]\ * &quot;-&quot;??_-"/>
  </numFmts>
  <fonts count="39" x14ac:knownFonts="1">
    <font>
      <sz val="10"/>
      <name val="Arial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6"/>
      <color indexed="8"/>
      <name val="Calibri"/>
      <family val="2"/>
    </font>
    <font>
      <sz val="9"/>
      <color indexed="8"/>
      <name val="Calibri"/>
      <family val="2"/>
    </font>
    <font>
      <b/>
      <sz val="16"/>
      <name val="Calibri"/>
      <family val="2"/>
    </font>
    <font>
      <sz val="16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8"/>
      <color indexed="8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i/>
      <sz val="8"/>
      <color indexed="8"/>
      <name val="Calibri"/>
      <family val="2"/>
    </font>
    <font>
      <i/>
      <sz val="9"/>
      <color indexed="8"/>
      <name val="Calibri"/>
      <family val="2"/>
    </font>
    <font>
      <b/>
      <i/>
      <sz val="9"/>
      <color indexed="8"/>
      <name val="Calibri"/>
      <family val="2"/>
    </font>
    <font>
      <b/>
      <sz val="11"/>
      <name val="Arial"/>
      <family val="2"/>
    </font>
    <font>
      <sz val="8"/>
      <name val="Times New Roman"/>
      <family val="1"/>
    </font>
    <font>
      <i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0"/>
      <name val="Arial"/>
    </font>
  </fonts>
  <fills count="31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58800012207406E-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AEBD7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0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1" applyNumberFormat="0" applyAlignment="0" applyProtection="0"/>
    <xf numFmtId="0" fontId="5" fillId="0" borderId="2" applyNumberFormat="0" applyFill="0" applyAlignment="0" applyProtection="0"/>
    <xf numFmtId="0" fontId="6" fillId="17" borderId="3" applyNumberFormat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164" fontId="38" fillId="0" borderId="0" applyFont="0" applyFill="0" applyBorder="0" applyAlignment="0" applyProtection="0"/>
    <xf numFmtId="0" fontId="7" fillId="7" borderId="1" applyNumberFormat="0" applyAlignment="0" applyProtection="0"/>
    <xf numFmtId="41" fontId="38" fillId="0" borderId="0" applyFont="0" applyFill="0" applyBorder="0" applyAlignment="0" applyProtection="0"/>
    <xf numFmtId="0" fontId="8" fillId="22" borderId="0" applyNumberFormat="0" applyBorder="0" applyAlignment="0" applyProtection="0"/>
    <xf numFmtId="0" fontId="2" fillId="0" borderId="0"/>
    <xf numFmtId="0" fontId="34" fillId="0" borderId="0"/>
    <xf numFmtId="0" fontId="38" fillId="0" borderId="0"/>
    <xf numFmtId="0" fontId="38" fillId="0" borderId="0"/>
    <xf numFmtId="0" fontId="37" fillId="0" borderId="0"/>
    <xf numFmtId="0" fontId="9" fillId="0" borderId="0"/>
    <xf numFmtId="0" fontId="38" fillId="23" borderId="4" applyNumberFormat="0" applyFont="0" applyAlignment="0" applyProtection="0"/>
    <xf numFmtId="0" fontId="10" fillId="16" borderId="5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</cellStyleXfs>
  <cellXfs count="238">
    <xf numFmtId="0" fontId="0" fillId="0" borderId="0" xfId="0"/>
    <xf numFmtId="4" fontId="0" fillId="0" borderId="0" xfId="0" applyNumberFormat="1" applyAlignment="1">
      <alignment horizontal="right"/>
    </xf>
    <xf numFmtId="4" fontId="1" fillId="0" borderId="0" xfId="0" applyNumberFormat="1" applyFon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left"/>
    </xf>
    <xf numFmtId="49" fontId="1" fillId="0" borderId="0" xfId="0" applyNumberFormat="1" applyFont="1" applyAlignment="1">
      <alignment horizontal="right"/>
    </xf>
    <xf numFmtId="0" fontId="0" fillId="0" borderId="0" xfId="0" applyAlignment="1" applyProtection="1">
      <alignment horizontal="center"/>
      <protection locked="0"/>
    </xf>
    <xf numFmtId="49" fontId="1" fillId="22" borderId="10" xfId="0" applyNumberFormat="1" applyFont="1" applyFill="1" applyBorder="1" applyAlignment="1">
      <alignment horizontal="center" wrapText="1" shrinkToFit="1"/>
    </xf>
    <xf numFmtId="49" fontId="1" fillId="22" borderId="10" xfId="0" applyNumberFormat="1" applyFont="1" applyFill="1" applyBorder="1" applyAlignment="1">
      <alignment horizontal="left"/>
    </xf>
    <xf numFmtId="49" fontId="1" fillId="22" borderId="10" xfId="0" applyNumberFormat="1" applyFont="1" applyFill="1" applyBorder="1" applyAlignment="1">
      <alignment horizontal="left" wrapText="1" shrinkToFit="1"/>
    </xf>
    <xf numFmtId="0" fontId="1" fillId="22" borderId="10" xfId="0" applyFont="1" applyFill="1" applyBorder="1"/>
    <xf numFmtId="0" fontId="1" fillId="22" borderId="10" xfId="0" applyFont="1" applyFill="1" applyBorder="1" applyAlignment="1">
      <alignment horizontal="right" wrapText="1" shrinkToFit="1"/>
    </xf>
    <xf numFmtId="0" fontId="1" fillId="22" borderId="10" xfId="0" applyFont="1" applyFill="1" applyBorder="1" applyAlignment="1">
      <alignment horizontal="center"/>
    </xf>
    <xf numFmtId="0" fontId="17" fillId="0" borderId="0" xfId="32" applyFont="1" applyAlignment="1">
      <alignment horizontal="center" vertical="center"/>
    </xf>
    <xf numFmtId="0" fontId="20" fillId="0" borderId="11" xfId="32" applyFont="1" applyBorder="1" applyAlignment="1">
      <alignment horizontal="center" vertical="center"/>
    </xf>
    <xf numFmtId="0" fontId="20" fillId="0" borderId="0" xfId="32" applyFont="1" applyAlignment="1">
      <alignment horizontal="center" vertical="center"/>
    </xf>
    <xf numFmtId="49" fontId="20" fillId="0" borderId="0" xfId="32" applyNumberFormat="1" applyFont="1" applyAlignment="1">
      <alignment horizontal="center" vertical="center"/>
    </xf>
    <xf numFmtId="0" fontId="20" fillId="0" borderId="0" xfId="32" applyFont="1" applyAlignment="1">
      <alignment horizontal="left" vertical="center"/>
    </xf>
    <xf numFmtId="4" fontId="20" fillId="0" borderId="0" xfId="32" applyNumberFormat="1" applyFont="1" applyAlignment="1">
      <alignment horizontal="right" vertical="center"/>
    </xf>
    <xf numFmtId="3" fontId="20" fillId="0" borderId="0" xfId="32" applyNumberFormat="1" applyFont="1" applyAlignment="1">
      <alignment horizontal="right" vertical="center"/>
    </xf>
    <xf numFmtId="3" fontId="20" fillId="0" borderId="0" xfId="32" applyNumberFormat="1" applyFont="1" applyAlignment="1">
      <alignment horizontal="center" vertical="center"/>
    </xf>
    <xf numFmtId="3" fontId="17" fillId="0" borderId="0" xfId="32" applyNumberFormat="1" applyFont="1" applyAlignment="1">
      <alignment horizontal="center" vertical="center"/>
    </xf>
    <xf numFmtId="3" fontId="17" fillId="0" borderId="0" xfId="32" applyNumberFormat="1" applyFont="1" applyAlignment="1">
      <alignment horizontal="right" vertical="center"/>
    </xf>
    <xf numFmtId="0" fontId="17" fillId="0" borderId="12" xfId="32" applyFont="1" applyBorder="1" applyAlignment="1">
      <alignment horizontal="center" vertical="center"/>
    </xf>
    <xf numFmtId="0" fontId="17" fillId="0" borderId="13" xfId="32" applyFont="1" applyBorder="1" applyAlignment="1">
      <alignment horizontal="center" vertical="center"/>
    </xf>
    <xf numFmtId="49" fontId="17" fillId="0" borderId="13" xfId="32" applyNumberFormat="1" applyFont="1" applyBorder="1" applyAlignment="1">
      <alignment horizontal="center" vertical="center"/>
    </xf>
    <xf numFmtId="0" fontId="17" fillId="0" borderId="13" xfId="32" applyFont="1" applyBorder="1" applyAlignment="1">
      <alignment horizontal="left" vertical="center"/>
    </xf>
    <xf numFmtId="4" fontId="17" fillId="0" borderId="13" xfId="32" applyNumberFormat="1" applyFont="1" applyBorder="1" applyAlignment="1">
      <alignment horizontal="right" vertical="center"/>
    </xf>
    <xf numFmtId="3" fontId="2" fillId="0" borderId="14" xfId="32" applyNumberFormat="1" applyBorder="1" applyAlignment="1" applyProtection="1">
      <alignment horizontal="right" vertical="center"/>
      <protection locked="0"/>
    </xf>
    <xf numFmtId="0" fontId="2" fillId="0" borderId="0" xfId="32" applyAlignment="1">
      <alignment horizontal="center" vertical="center"/>
    </xf>
    <xf numFmtId="49" fontId="2" fillId="0" borderId="0" xfId="32" applyNumberFormat="1" applyAlignment="1">
      <alignment horizontal="center" vertical="center"/>
    </xf>
    <xf numFmtId="0" fontId="2" fillId="0" borderId="0" xfId="32" applyAlignment="1">
      <alignment horizontal="left" vertical="center"/>
    </xf>
    <xf numFmtId="4" fontId="2" fillId="0" borderId="0" xfId="32" applyNumberFormat="1" applyAlignment="1">
      <alignment horizontal="right" vertical="center"/>
    </xf>
    <xf numFmtId="49" fontId="2" fillId="0" borderId="0" xfId="32" applyNumberFormat="1" applyAlignment="1" applyProtection="1">
      <alignment horizontal="center" vertical="center"/>
      <protection locked="0"/>
    </xf>
    <xf numFmtId="3" fontId="2" fillId="0" borderId="0" xfId="32" applyNumberFormat="1" applyAlignment="1">
      <alignment horizontal="right" vertical="center"/>
    </xf>
    <xf numFmtId="3" fontId="2" fillId="0" borderId="0" xfId="32" applyNumberFormat="1" applyAlignment="1">
      <alignment horizontal="center" vertical="center"/>
    </xf>
    <xf numFmtId="0" fontId="21" fillId="0" borderId="0" xfId="32" applyFont="1" applyAlignment="1">
      <alignment horizontal="center" vertical="center"/>
    </xf>
    <xf numFmtId="49" fontId="21" fillId="0" borderId="0" xfId="32" applyNumberFormat="1" applyFont="1" applyAlignment="1">
      <alignment horizontal="center" vertical="center"/>
    </xf>
    <xf numFmtId="0" fontId="21" fillId="0" borderId="0" xfId="32" applyFont="1" applyAlignment="1">
      <alignment horizontal="left" vertical="center"/>
    </xf>
    <xf numFmtId="4" fontId="21" fillId="0" borderId="0" xfId="32" applyNumberFormat="1" applyFont="1" applyAlignment="1">
      <alignment horizontal="right" vertical="center"/>
    </xf>
    <xf numFmtId="0" fontId="21" fillId="0" borderId="0" xfId="37" applyFont="1" applyAlignment="1">
      <alignment horizontal="center" vertical="center" wrapText="1"/>
    </xf>
    <xf numFmtId="49" fontId="21" fillId="0" borderId="0" xfId="32" applyNumberFormat="1" applyFont="1" applyAlignment="1" applyProtection="1">
      <alignment horizontal="center" vertical="center"/>
      <protection locked="0"/>
    </xf>
    <xf numFmtId="3" fontId="21" fillId="0" borderId="0" xfId="32" applyNumberFormat="1" applyFont="1" applyAlignment="1">
      <alignment horizontal="right" vertical="center"/>
    </xf>
    <xf numFmtId="3" fontId="21" fillId="0" borderId="0" xfId="32" applyNumberFormat="1" applyFont="1" applyAlignment="1">
      <alignment horizontal="center" vertical="center"/>
    </xf>
    <xf numFmtId="0" fontId="21" fillId="16" borderId="14" xfId="37" applyFont="1" applyFill="1" applyBorder="1" applyAlignment="1">
      <alignment horizontal="center" vertical="center"/>
    </xf>
    <xf numFmtId="49" fontId="21" fillId="4" borderId="15" xfId="37" applyNumberFormat="1" applyFont="1" applyFill="1" applyBorder="1" applyAlignment="1">
      <alignment horizontal="center" vertical="center"/>
    </xf>
    <xf numFmtId="49" fontId="21" fillId="16" borderId="14" xfId="37" applyNumberFormat="1" applyFont="1" applyFill="1" applyBorder="1" applyAlignment="1">
      <alignment horizontal="center" vertical="center"/>
    </xf>
    <xf numFmtId="4" fontId="21" fillId="16" borderId="14" xfId="37" applyNumberFormat="1" applyFont="1" applyFill="1" applyBorder="1" applyAlignment="1">
      <alignment horizontal="center" vertical="center"/>
    </xf>
    <xf numFmtId="49" fontId="21" fillId="22" borderId="14" xfId="32" applyNumberFormat="1" applyFont="1" applyFill="1" applyBorder="1" applyAlignment="1">
      <alignment horizontal="center" vertical="center"/>
    </xf>
    <xf numFmtId="3" fontId="21" fillId="6" borderId="14" xfId="32" applyNumberFormat="1" applyFont="1" applyFill="1" applyBorder="1" applyAlignment="1">
      <alignment horizontal="center" vertical="center"/>
    </xf>
    <xf numFmtId="49" fontId="21" fillId="0" borderId="0" xfId="37" applyNumberFormat="1" applyFont="1" applyAlignment="1">
      <alignment horizontal="center" vertical="center" wrapText="1"/>
    </xf>
    <xf numFmtId="0" fontId="17" fillId="0" borderId="14" xfId="32" applyFont="1" applyBorder="1" applyAlignment="1">
      <alignment horizontal="center" vertical="center"/>
    </xf>
    <xf numFmtId="3" fontId="21" fillId="0" borderId="0" xfId="32" applyNumberFormat="1" applyFont="1" applyAlignment="1" applyProtection="1">
      <alignment horizontal="center" vertical="center"/>
      <protection locked="0"/>
    </xf>
    <xf numFmtId="49" fontId="21" fillId="0" borderId="0" xfId="32" applyNumberFormat="1" applyFont="1" applyAlignment="1">
      <alignment horizontal="left" vertical="center"/>
    </xf>
    <xf numFmtId="0" fontId="1" fillId="22" borderId="10" xfId="0" applyFont="1" applyFill="1" applyBorder="1" applyAlignment="1">
      <alignment wrapText="1" shrinkToFit="1"/>
    </xf>
    <xf numFmtId="0" fontId="0" fillId="0" borderId="0" xfId="0" applyAlignment="1">
      <alignment horizontal="center" vertical="center"/>
    </xf>
    <xf numFmtId="49" fontId="26" fillId="22" borderId="14" xfId="32" applyNumberFormat="1" applyFont="1" applyFill="1" applyBorder="1" applyAlignment="1">
      <alignment horizontal="center" vertical="center" wrapText="1" shrinkToFit="1"/>
    </xf>
    <xf numFmtId="49" fontId="27" fillId="22" borderId="10" xfId="0" applyNumberFormat="1" applyFont="1" applyFill="1" applyBorder="1" applyAlignment="1">
      <alignment horizontal="center" vertical="center" wrapText="1" shrinkToFit="1"/>
    </xf>
    <xf numFmtId="49" fontId="22" fillId="0" borderId="16" xfId="0" applyNumberFormat="1" applyFont="1" applyBorder="1" applyAlignment="1">
      <alignment horizontal="center"/>
    </xf>
    <xf numFmtId="0" fontId="0" fillId="0" borderId="17" xfId="0" applyBorder="1"/>
    <xf numFmtId="49" fontId="27" fillId="22" borderId="10" xfId="0" applyNumberFormat="1" applyFont="1" applyFill="1" applyBorder="1" applyAlignment="1">
      <alignment horizontal="center" vertical="center"/>
    </xf>
    <xf numFmtId="0" fontId="27" fillId="22" borderId="10" xfId="0" applyFont="1" applyFill="1" applyBorder="1" applyAlignment="1">
      <alignment horizontal="center" vertical="center" wrapText="1" shrinkToFit="1"/>
    </xf>
    <xf numFmtId="0" fontId="27" fillId="22" borderId="10" xfId="0" applyFont="1" applyFill="1" applyBorder="1" applyAlignment="1">
      <alignment horizontal="center" vertical="center"/>
    </xf>
    <xf numFmtId="49" fontId="29" fillId="22" borderId="10" xfId="32" applyNumberFormat="1" applyFont="1" applyFill="1" applyBorder="1" applyAlignment="1">
      <alignment horizontal="center" vertical="center" wrapText="1" shrinkToFit="1"/>
    </xf>
    <xf numFmtId="49" fontId="29" fillId="22" borderId="10" xfId="32" applyNumberFormat="1" applyFont="1" applyFill="1" applyBorder="1" applyAlignment="1">
      <alignment horizontal="center" vertical="center"/>
    </xf>
    <xf numFmtId="3" fontId="29" fillId="6" borderId="10" xfId="32" applyNumberFormat="1" applyFont="1" applyFill="1" applyBorder="1" applyAlignment="1">
      <alignment horizontal="center" vertical="center" wrapText="1" shrinkToFit="1"/>
    </xf>
    <xf numFmtId="49" fontId="28" fillId="0" borderId="0" xfId="0" applyNumberFormat="1" applyFont="1" applyAlignment="1">
      <alignment horizontal="center"/>
    </xf>
    <xf numFmtId="49" fontId="28" fillId="0" borderId="0" xfId="0" applyNumberFormat="1" applyFont="1"/>
    <xf numFmtId="49" fontId="28" fillId="0" borderId="0" xfId="0" applyNumberFormat="1" applyFont="1" applyAlignment="1">
      <alignment horizontal="left"/>
    </xf>
    <xf numFmtId="0" fontId="28" fillId="0" borderId="0" xfId="0" applyFont="1"/>
    <xf numFmtId="4" fontId="28" fillId="0" borderId="0" xfId="0" applyNumberFormat="1" applyFont="1" applyAlignment="1">
      <alignment horizontal="right"/>
    </xf>
    <xf numFmtId="3" fontId="28" fillId="0" borderId="0" xfId="0" applyNumberFormat="1" applyFont="1"/>
    <xf numFmtId="0" fontId="28" fillId="0" borderId="0" xfId="0" applyFont="1" applyProtection="1">
      <protection locked="0"/>
    </xf>
    <xf numFmtId="49" fontId="28" fillId="0" borderId="0" xfId="0" applyNumberFormat="1" applyFont="1" applyProtection="1">
      <protection locked="0"/>
    </xf>
    <xf numFmtId="3" fontId="28" fillId="0" borderId="0" xfId="0" applyNumberFormat="1" applyFont="1" applyProtection="1">
      <protection locked="0"/>
    </xf>
    <xf numFmtId="3" fontId="2" fillId="0" borderId="18" xfId="32" applyNumberFormat="1" applyBorder="1" applyAlignment="1" applyProtection="1">
      <alignment horizontal="right" vertical="center"/>
      <protection locked="0"/>
    </xf>
    <xf numFmtId="0" fontId="0" fillId="0" borderId="0" xfId="0" applyAlignment="1">
      <alignment horizontal="center"/>
    </xf>
    <xf numFmtId="0" fontId="28" fillId="0" borderId="0" xfId="0" applyFont="1" applyAlignment="1" applyProtection="1">
      <alignment horizontal="center"/>
      <protection locked="0"/>
    </xf>
    <xf numFmtId="49" fontId="28" fillId="0" borderId="0" xfId="0" applyNumberFormat="1" applyFont="1" applyAlignment="1" applyProtection="1">
      <alignment horizontal="center"/>
      <protection locked="0"/>
    </xf>
    <xf numFmtId="3" fontId="28" fillId="0" borderId="0" xfId="0" applyNumberFormat="1" applyFont="1" applyAlignment="1">
      <alignment horizontal="center"/>
    </xf>
    <xf numFmtId="4" fontId="21" fillId="0" borderId="19" xfId="32" applyNumberFormat="1" applyFont="1" applyBorder="1" applyAlignment="1">
      <alignment horizontal="right" vertical="center"/>
    </xf>
    <xf numFmtId="4" fontId="2" fillId="0" borderId="0" xfId="32" applyNumberFormat="1" applyAlignment="1">
      <alignment horizontal="center" vertical="center"/>
    </xf>
    <xf numFmtId="4" fontId="29" fillId="22" borderId="10" xfId="32" applyNumberFormat="1" applyFont="1" applyFill="1" applyBorder="1" applyAlignment="1">
      <alignment horizontal="center" vertical="center" wrapText="1"/>
    </xf>
    <xf numFmtId="3" fontId="0" fillId="0" borderId="0" xfId="0" applyNumberFormat="1" applyAlignment="1">
      <alignment horizontal="center"/>
    </xf>
    <xf numFmtId="3" fontId="29" fillId="22" borderId="10" xfId="32" applyNumberFormat="1" applyFont="1" applyFill="1" applyBorder="1" applyAlignment="1">
      <alignment horizontal="center" vertical="center" wrapText="1" shrinkToFit="1"/>
    </xf>
    <xf numFmtId="49" fontId="21" fillId="22" borderId="15" xfId="32" applyNumberFormat="1" applyFont="1" applyFill="1" applyBorder="1" applyAlignment="1">
      <alignment horizontal="center" vertical="center" wrapText="1"/>
    </xf>
    <xf numFmtId="49" fontId="21" fillId="22" borderId="12" xfId="32" applyNumberFormat="1" applyFont="1" applyFill="1" applyBorder="1" applyAlignment="1">
      <alignment horizontal="center" vertical="center" wrapText="1"/>
    </xf>
    <xf numFmtId="3" fontId="21" fillId="22" borderId="15" xfId="32" applyNumberFormat="1" applyFont="1" applyFill="1" applyBorder="1" applyAlignment="1">
      <alignment horizontal="center" vertical="center" wrapText="1"/>
    </xf>
    <xf numFmtId="4" fontId="17" fillId="0" borderId="0" xfId="32" applyNumberFormat="1" applyFont="1" applyAlignment="1">
      <alignment horizontal="right" vertical="center"/>
    </xf>
    <xf numFmtId="4" fontId="21" fillId="6" borderId="15" xfId="32" applyNumberFormat="1" applyFont="1" applyFill="1" applyBorder="1" applyAlignment="1">
      <alignment horizontal="center" vertical="center" wrapText="1"/>
    </xf>
    <xf numFmtId="4" fontId="0" fillId="0" borderId="17" xfId="0" applyNumberFormat="1" applyBorder="1"/>
    <xf numFmtId="4" fontId="29" fillId="6" borderId="10" xfId="32" applyNumberFormat="1" applyFont="1" applyFill="1" applyBorder="1" applyAlignment="1">
      <alignment horizontal="center" vertical="center" wrapText="1" shrinkToFit="1"/>
    </xf>
    <xf numFmtId="4" fontId="28" fillId="0" borderId="0" xfId="0" applyNumberFormat="1" applyFont="1"/>
    <xf numFmtId="4" fontId="0" fillId="0" borderId="0" xfId="0" applyNumberFormat="1" applyAlignment="1">
      <alignment horizontal="center"/>
    </xf>
    <xf numFmtId="4" fontId="0" fillId="0" borderId="0" xfId="0" applyNumberFormat="1"/>
    <xf numFmtId="0" fontId="0" fillId="0" borderId="20" xfId="0" applyBorder="1"/>
    <xf numFmtId="0" fontId="0" fillId="0" borderId="21" xfId="0" applyBorder="1"/>
    <xf numFmtId="4" fontId="20" fillId="0" borderId="0" xfId="32" applyNumberFormat="1" applyFont="1" applyAlignment="1">
      <alignment horizontal="center" vertical="center"/>
    </xf>
    <xf numFmtId="4" fontId="17" fillId="0" borderId="13" xfId="32" applyNumberFormat="1" applyFont="1" applyBorder="1" applyAlignment="1">
      <alignment horizontal="center" vertical="center"/>
    </xf>
    <xf numFmtId="4" fontId="21" fillId="16" borderId="14" xfId="37" applyNumberFormat="1" applyFont="1" applyFill="1" applyBorder="1" applyAlignment="1">
      <alignment horizontal="center" vertical="center" wrapText="1"/>
    </xf>
    <xf numFmtId="4" fontId="26" fillId="16" borderId="14" xfId="37" applyNumberFormat="1" applyFont="1" applyFill="1" applyBorder="1" applyAlignment="1">
      <alignment horizontal="center" vertical="center" wrapText="1"/>
    </xf>
    <xf numFmtId="4" fontId="21" fillId="0" borderId="0" xfId="32" applyNumberFormat="1" applyFont="1" applyAlignment="1">
      <alignment horizontal="center" vertical="center"/>
    </xf>
    <xf numFmtId="49" fontId="21" fillId="25" borderId="15" xfId="37" applyNumberFormat="1" applyFont="1" applyFill="1" applyBorder="1" applyAlignment="1">
      <alignment horizontal="center" vertical="center"/>
    </xf>
    <xf numFmtId="49" fontId="21" fillId="25" borderId="15" xfId="32" applyNumberFormat="1" applyFont="1" applyFill="1" applyBorder="1" applyAlignment="1">
      <alignment horizontal="center" vertical="center" wrapText="1"/>
    </xf>
    <xf numFmtId="14" fontId="2" fillId="0" borderId="21" xfId="32" applyNumberFormat="1" applyBorder="1" applyAlignment="1">
      <alignment horizontal="center" vertical="center"/>
    </xf>
    <xf numFmtId="0" fontId="0" fillId="0" borderId="13" xfId="0" applyBorder="1"/>
    <xf numFmtId="0" fontId="17" fillId="0" borderId="22" xfId="32" applyFont="1" applyBorder="1" applyAlignment="1">
      <alignment horizontal="center" vertical="center"/>
    </xf>
    <xf numFmtId="0" fontId="30" fillId="0" borderId="0" xfId="32" applyFont="1" applyAlignment="1">
      <alignment horizontal="left" vertical="center"/>
    </xf>
    <xf numFmtId="0" fontId="31" fillId="0" borderId="0" xfId="32" applyFont="1" applyAlignment="1">
      <alignment horizontal="left" vertical="center"/>
    </xf>
    <xf numFmtId="49" fontId="31" fillId="0" borderId="0" xfId="32" applyNumberFormat="1" applyFont="1" applyAlignment="1">
      <alignment horizontal="left" vertical="center"/>
    </xf>
    <xf numFmtId="4" fontId="31" fillId="0" borderId="0" xfId="32" applyNumberFormat="1" applyFont="1" applyAlignment="1">
      <alignment horizontal="left" vertical="center"/>
    </xf>
    <xf numFmtId="0" fontId="31" fillId="0" borderId="0" xfId="32" applyFont="1" applyAlignment="1">
      <alignment horizontal="left" vertical="center" indent="1"/>
    </xf>
    <xf numFmtId="0" fontId="31" fillId="0" borderId="0" xfId="32" quotePrefix="1" applyFont="1" applyAlignment="1">
      <alignment horizontal="left" vertical="center"/>
    </xf>
    <xf numFmtId="0" fontId="17" fillId="0" borderId="23" xfId="32" applyFont="1" applyBorder="1" applyAlignment="1">
      <alignment horizontal="center" vertical="center"/>
    </xf>
    <xf numFmtId="0" fontId="0" fillId="0" borderId="24" xfId="0" applyBorder="1"/>
    <xf numFmtId="0" fontId="0" fillId="0" borderId="14" xfId="0" applyBorder="1" applyAlignment="1">
      <alignment horizontal="center" vertical="center"/>
    </xf>
    <xf numFmtId="4" fontId="1" fillId="0" borderId="14" xfId="0" applyNumberFormat="1" applyFont="1" applyBorder="1" applyAlignment="1">
      <alignment horizontal="right" vertical="center"/>
    </xf>
    <xf numFmtId="4" fontId="1" fillId="22" borderId="14" xfId="0" applyNumberFormat="1" applyFont="1" applyFill="1" applyBorder="1" applyAlignment="1" applyProtection="1">
      <alignment horizontal="right" vertical="center"/>
      <protection locked="0"/>
    </xf>
    <xf numFmtId="0" fontId="17" fillId="0" borderId="24" xfId="32" applyFont="1" applyBorder="1" applyAlignment="1">
      <alignment horizontal="center" vertical="center"/>
    </xf>
    <xf numFmtId="49" fontId="17" fillId="0" borderId="0" xfId="32" applyNumberFormat="1" applyFont="1" applyAlignment="1">
      <alignment horizontal="center" vertical="center"/>
    </xf>
    <xf numFmtId="4" fontId="0" fillId="0" borderId="14" xfId="0" applyNumberFormat="1" applyBorder="1" applyAlignment="1">
      <alignment horizontal="right" vertical="center"/>
    </xf>
    <xf numFmtId="4" fontId="0" fillId="0" borderId="21" xfId="0" applyNumberFormat="1" applyBorder="1" applyAlignment="1">
      <alignment horizontal="right" vertical="center"/>
    </xf>
    <xf numFmtId="0" fontId="17" fillId="0" borderId="0" xfId="32" applyFont="1" applyAlignment="1">
      <alignment horizontal="left" vertical="center"/>
    </xf>
    <xf numFmtId="4" fontId="0" fillId="0" borderId="0" xfId="0" applyNumberFormat="1" applyAlignment="1">
      <alignment vertical="center"/>
    </xf>
    <xf numFmtId="0" fontId="26" fillId="0" borderId="0" xfId="32" applyFont="1" applyAlignment="1">
      <alignment horizontal="left" vertical="center" wrapText="1"/>
    </xf>
    <xf numFmtId="4" fontId="17" fillId="0" borderId="0" xfId="32" applyNumberFormat="1" applyFont="1" applyAlignment="1">
      <alignment horizontal="center" vertical="center"/>
    </xf>
    <xf numFmtId="4" fontId="33" fillId="26" borderId="14" xfId="0" applyNumberFormat="1" applyFont="1" applyFill="1" applyBorder="1" applyAlignment="1">
      <alignment horizontal="center" vertical="center"/>
    </xf>
    <xf numFmtId="0" fontId="17" fillId="0" borderId="24" xfId="32" applyFont="1" applyBorder="1" applyAlignment="1">
      <alignment vertical="center"/>
    </xf>
    <xf numFmtId="0" fontId="17" fillId="27" borderId="14" xfId="32" applyFont="1" applyFill="1" applyBorder="1" applyAlignment="1">
      <alignment horizontal="center" vertical="center"/>
    </xf>
    <xf numFmtId="0" fontId="20" fillId="0" borderId="24" xfId="32" applyFont="1" applyBorder="1" applyAlignment="1">
      <alignment horizontal="center" vertical="center"/>
    </xf>
    <xf numFmtId="0" fontId="2" fillId="0" borderId="0" xfId="32" quotePrefix="1" applyAlignment="1">
      <alignment horizontal="center" vertical="center"/>
    </xf>
    <xf numFmtId="0" fontId="21" fillId="16" borderId="14" xfId="37" applyFont="1" applyFill="1" applyBorder="1" applyAlignment="1">
      <alignment horizontal="center" vertical="center" wrapText="1"/>
    </xf>
    <xf numFmtId="49" fontId="21" fillId="16" borderId="14" xfId="37" applyNumberFormat="1" applyFont="1" applyFill="1" applyBorder="1" applyAlignment="1">
      <alignment horizontal="center" vertical="center" wrapText="1"/>
    </xf>
    <xf numFmtId="4" fontId="1" fillId="0" borderId="13" xfId="0" applyNumberFormat="1" applyFont="1" applyBorder="1" applyAlignment="1">
      <alignment horizontal="right" vertical="center"/>
    </xf>
    <xf numFmtId="4" fontId="0" fillId="0" borderId="13" xfId="0" applyNumberFormat="1" applyBorder="1" applyAlignment="1">
      <alignment horizontal="right" vertical="center"/>
    </xf>
    <xf numFmtId="0" fontId="2" fillId="0" borderId="13" xfId="32" applyBorder="1" applyAlignment="1">
      <alignment horizontal="left" vertical="center"/>
    </xf>
    <xf numFmtId="0" fontId="17" fillId="0" borderId="15" xfId="32" applyFont="1" applyBorder="1" applyAlignment="1">
      <alignment horizontal="center" vertical="center"/>
    </xf>
    <xf numFmtId="4" fontId="1" fillId="22" borderId="22" xfId="0" applyNumberFormat="1" applyFont="1" applyFill="1" applyBorder="1" applyAlignment="1">
      <alignment horizontal="right" vertical="center"/>
    </xf>
    <xf numFmtId="4" fontId="0" fillId="28" borderId="22" xfId="0" applyNumberFormat="1" applyFill="1" applyBorder="1" applyAlignment="1">
      <alignment horizontal="right" vertical="center"/>
    </xf>
    <xf numFmtId="0" fontId="0" fillId="28" borderId="20" xfId="0" applyFill="1" applyBorder="1"/>
    <xf numFmtId="0" fontId="17" fillId="0" borderId="25" xfId="32" applyFont="1" applyBorder="1" applyAlignment="1">
      <alignment horizontal="center" vertical="center"/>
    </xf>
    <xf numFmtId="4" fontId="1" fillId="28" borderId="22" xfId="0" applyNumberFormat="1" applyFont="1" applyFill="1" applyBorder="1" applyAlignment="1">
      <alignment horizontal="right" vertical="center"/>
    </xf>
    <xf numFmtId="0" fontId="17" fillId="0" borderId="26" xfId="32" applyFont="1" applyBorder="1" applyAlignment="1">
      <alignment horizontal="center" vertical="center"/>
    </xf>
    <xf numFmtId="4" fontId="1" fillId="28" borderId="12" xfId="0" applyNumberFormat="1" applyFont="1" applyFill="1" applyBorder="1" applyAlignment="1">
      <alignment horizontal="right" vertical="center"/>
    </xf>
    <xf numFmtId="3" fontId="21" fillId="22" borderId="14" xfId="32" applyNumberFormat="1" applyFont="1" applyFill="1" applyBorder="1" applyAlignment="1">
      <alignment horizontal="center" vertical="center" wrapText="1"/>
    </xf>
    <xf numFmtId="0" fontId="32" fillId="0" borderId="0" xfId="32" applyFont="1" applyAlignment="1">
      <alignment horizontal="left" vertical="center"/>
    </xf>
    <xf numFmtId="3" fontId="21" fillId="6" borderId="15" xfId="32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28" fillId="0" borderId="0" xfId="0" applyFont="1" applyAlignment="1">
      <alignment horizontal="right" vertical="center"/>
    </xf>
    <xf numFmtId="0" fontId="2" fillId="0" borderId="0" xfId="32" applyAlignment="1">
      <alignment horizontal="right" vertical="center"/>
    </xf>
    <xf numFmtId="0" fontId="17" fillId="0" borderId="0" xfId="32" applyFont="1" applyAlignment="1">
      <alignment horizontal="right" vertical="center"/>
    </xf>
    <xf numFmtId="4" fontId="1" fillId="30" borderId="21" xfId="0" applyNumberFormat="1" applyFont="1" applyFill="1" applyBorder="1"/>
    <xf numFmtId="1" fontId="1" fillId="30" borderId="21" xfId="0" applyNumberFormat="1" applyFont="1" applyFill="1" applyBorder="1"/>
    <xf numFmtId="1" fontId="1" fillId="30" borderId="14" xfId="0" applyNumberFormat="1" applyFont="1" applyFill="1" applyBorder="1"/>
    <xf numFmtId="49" fontId="22" fillId="17" borderId="27" xfId="0" applyNumberFormat="1" applyFont="1" applyFill="1" applyBorder="1" applyAlignment="1">
      <alignment horizontal="center"/>
    </xf>
    <xf numFmtId="0" fontId="23" fillId="17" borderId="28" xfId="0" applyFont="1" applyFill="1" applyBorder="1" applyAlignment="1">
      <alignment horizontal="center"/>
    </xf>
    <xf numFmtId="0" fontId="23" fillId="17" borderId="29" xfId="0" applyFont="1" applyFill="1" applyBorder="1" applyAlignment="1">
      <alignment horizontal="center"/>
    </xf>
    <xf numFmtId="49" fontId="24" fillId="0" borderId="27" xfId="0" applyNumberFormat="1" applyFont="1" applyBorder="1" applyAlignment="1">
      <alignment horizontal="center" vertical="center"/>
    </xf>
    <xf numFmtId="0" fontId="25" fillId="0" borderId="28" xfId="0" applyFont="1" applyBorder="1" applyAlignment="1">
      <alignment horizontal="center" vertical="center"/>
    </xf>
    <xf numFmtId="0" fontId="25" fillId="0" borderId="29" xfId="0" applyFont="1" applyBorder="1" applyAlignment="1">
      <alignment horizontal="center" vertical="center"/>
    </xf>
    <xf numFmtId="0" fontId="20" fillId="17" borderId="22" xfId="32" applyFont="1" applyFill="1" applyBorder="1" applyAlignment="1">
      <alignment horizontal="center" vertical="center"/>
    </xf>
    <xf numFmtId="0" fontId="2" fillId="0" borderId="20" xfId="32" applyBorder="1" applyAlignment="1">
      <alignment horizontal="center" vertical="center"/>
    </xf>
    <xf numFmtId="0" fontId="2" fillId="0" borderId="21" xfId="32" applyBorder="1" applyAlignment="1">
      <alignment horizontal="center" vertical="center"/>
    </xf>
    <xf numFmtId="0" fontId="17" fillId="0" borderId="22" xfId="32" applyFont="1" applyBorder="1" applyAlignment="1">
      <alignment horizontal="center" vertical="center"/>
    </xf>
    <xf numFmtId="0" fontId="17" fillId="0" borderId="20" xfId="32" applyFont="1" applyBorder="1" applyAlignment="1">
      <alignment horizontal="center" vertical="center"/>
    </xf>
    <xf numFmtId="0" fontId="17" fillId="0" borderId="21" xfId="32" applyFont="1" applyBorder="1" applyAlignment="1">
      <alignment horizontal="center" vertical="center"/>
    </xf>
    <xf numFmtId="14" fontId="2" fillId="0" borderId="22" xfId="32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0" borderId="20" xfId="32" applyBorder="1" applyAlignment="1">
      <alignment vertical="center"/>
    </xf>
    <xf numFmtId="0" fontId="2" fillId="0" borderId="21" xfId="32" applyBorder="1" applyAlignment="1">
      <alignment vertical="center"/>
    </xf>
    <xf numFmtId="49" fontId="24" fillId="0" borderId="1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0" fillId="0" borderId="28" xfId="0" applyBorder="1"/>
    <xf numFmtId="0" fontId="0" fillId="0" borderId="29" xfId="0" applyBorder="1"/>
    <xf numFmtId="14" fontId="2" fillId="0" borderId="16" xfId="32" applyNumberFormat="1" applyBorder="1" applyAlignment="1">
      <alignment horizontal="center" vertical="center"/>
    </xf>
    <xf numFmtId="0" fontId="2" fillId="0" borderId="0" xfId="32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6" fillId="0" borderId="11" xfId="32" applyFont="1" applyBorder="1" applyAlignment="1">
      <alignment horizontal="center" vertical="center" wrapText="1" shrinkToFit="1"/>
    </xf>
    <xf numFmtId="0" fontId="36" fillId="0" borderId="0" xfId="0" applyFont="1" applyAlignment="1">
      <alignment horizontal="center" vertical="center" wrapText="1" shrinkToFit="1"/>
    </xf>
    <xf numFmtId="0" fontId="0" fillId="0" borderId="21" xfId="0" applyBorder="1" applyAlignment="1">
      <alignment vertical="center"/>
    </xf>
    <xf numFmtId="0" fontId="20" fillId="17" borderId="11" xfId="32" applyFont="1" applyFill="1" applyBorder="1" applyAlignment="1">
      <alignment horizontal="center" vertical="center"/>
    </xf>
    <xf numFmtId="0" fontId="0" fillId="0" borderId="0" xfId="0"/>
    <xf numFmtId="0" fontId="0" fillId="0" borderId="20" xfId="0" applyBorder="1"/>
    <xf numFmtId="0" fontId="0" fillId="0" borderId="21" xfId="0" applyBorder="1"/>
    <xf numFmtId="0" fontId="0" fillId="0" borderId="20" xfId="0" applyBorder="1" applyAlignment="1">
      <alignment vertical="center"/>
    </xf>
    <xf numFmtId="14" fontId="17" fillId="0" borderId="27" xfId="32" applyNumberFormat="1" applyFont="1" applyBorder="1" applyAlignment="1">
      <alignment horizontal="center" vertical="center" wrapText="1"/>
    </xf>
    <xf numFmtId="0" fontId="17" fillId="0" borderId="28" xfId="32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31" fillId="0" borderId="11" xfId="32" applyFont="1" applyBorder="1" applyAlignment="1">
      <alignment horizontal="left" vertical="center" wrapText="1"/>
    </xf>
    <xf numFmtId="0" fontId="31" fillId="0" borderId="0" xfId="32" applyFont="1" applyAlignment="1">
      <alignment horizontal="left" vertical="center" wrapText="1"/>
    </xf>
    <xf numFmtId="49" fontId="31" fillId="0" borderId="11" xfId="32" quotePrefix="1" applyNumberFormat="1" applyFont="1" applyBorder="1" applyAlignment="1">
      <alignment horizontal="left" vertical="center" wrapText="1"/>
    </xf>
    <xf numFmtId="49" fontId="31" fillId="0" borderId="0" xfId="32" applyNumberFormat="1" applyFont="1" applyAlignment="1">
      <alignment horizontal="left" vertical="center" wrapText="1"/>
    </xf>
    <xf numFmtId="0" fontId="17" fillId="29" borderId="22" xfId="32" applyFont="1" applyFill="1" applyBorder="1" applyAlignment="1">
      <alignment horizontal="left" vertical="center"/>
    </xf>
    <xf numFmtId="0" fontId="0" fillId="29" borderId="20" xfId="0" applyFill="1" applyBorder="1" applyAlignment="1">
      <alignment horizontal="left"/>
    </xf>
    <xf numFmtId="0" fontId="2" fillId="27" borderId="22" xfId="32" applyFill="1" applyBorder="1" applyAlignment="1">
      <alignment horizontal="center" vertical="center"/>
    </xf>
    <xf numFmtId="0" fontId="2" fillId="27" borderId="21" xfId="32" applyFill="1" applyBorder="1" applyAlignment="1">
      <alignment horizontal="center" vertical="center"/>
    </xf>
    <xf numFmtId="0" fontId="30" fillId="0" borderId="0" xfId="32" applyFont="1" applyAlignment="1">
      <alignment vertical="center"/>
    </xf>
    <xf numFmtId="0" fontId="35" fillId="0" borderId="0" xfId="0" applyFont="1"/>
    <xf numFmtId="0" fontId="20" fillId="17" borderId="31" xfId="32" applyFont="1" applyFill="1" applyBorder="1" applyAlignment="1">
      <alignment horizontal="center" vertical="center"/>
    </xf>
    <xf numFmtId="0" fontId="0" fillId="0" borderId="19" xfId="0" applyBorder="1"/>
    <xf numFmtId="0" fontId="0" fillId="0" borderId="32" xfId="0" applyBorder="1"/>
    <xf numFmtId="0" fontId="17" fillId="27" borderId="22" xfId="32" applyFont="1" applyFill="1" applyBorder="1" applyAlignment="1">
      <alignment horizontal="left" vertical="center"/>
    </xf>
    <xf numFmtId="0" fontId="0" fillId="27" borderId="21" xfId="0" applyFill="1" applyBorder="1" applyAlignment="1">
      <alignment horizontal="left"/>
    </xf>
    <xf numFmtId="0" fontId="2" fillId="0" borderId="22" xfId="32" applyBorder="1" applyAlignment="1">
      <alignment horizontal="left" vertical="center"/>
    </xf>
    <xf numFmtId="0" fontId="0" fillId="0" borderId="21" xfId="0" applyBorder="1" applyAlignment="1">
      <alignment horizontal="left"/>
    </xf>
    <xf numFmtId="0" fontId="0" fillId="0" borderId="20" xfId="0" applyBorder="1" applyAlignment="1">
      <alignment horizontal="left"/>
    </xf>
    <xf numFmtId="0" fontId="17" fillId="24" borderId="22" xfId="32" applyFont="1" applyFill="1" applyBorder="1" applyAlignment="1">
      <alignment horizontal="center" vertical="center"/>
    </xf>
    <xf numFmtId="0" fontId="0" fillId="24" borderId="20" xfId="0" applyFill="1" applyBorder="1"/>
    <xf numFmtId="0" fontId="0" fillId="24" borderId="21" xfId="0" applyFill="1" applyBorder="1"/>
    <xf numFmtId="0" fontId="2" fillId="0" borderId="21" xfId="32" applyBorder="1" applyAlignment="1">
      <alignment horizontal="left" vertical="center"/>
    </xf>
    <xf numFmtId="0" fontId="0" fillId="29" borderId="21" xfId="0" applyFill="1" applyBorder="1" applyAlignment="1">
      <alignment horizontal="left"/>
    </xf>
    <xf numFmtId="0" fontId="31" fillId="0" borderId="0" xfId="32" quotePrefix="1" applyFont="1" applyAlignment="1">
      <alignment horizontal="left" vertical="center"/>
    </xf>
    <xf numFmtId="0" fontId="31" fillId="0" borderId="0" xfId="32" applyFont="1" applyAlignment="1">
      <alignment horizontal="left" vertical="top" wrapText="1"/>
    </xf>
    <xf numFmtId="0" fontId="31" fillId="0" borderId="0" xfId="32" quotePrefix="1" applyFont="1" applyAlignment="1">
      <alignment horizontal="left" vertical="top" wrapText="1"/>
    </xf>
    <xf numFmtId="0" fontId="0" fillId="27" borderId="20" xfId="0" applyFill="1" applyBorder="1" applyAlignment="1">
      <alignment horizontal="left"/>
    </xf>
    <xf numFmtId="0" fontId="17" fillId="0" borderId="19" xfId="32" applyFont="1" applyBorder="1" applyAlignment="1">
      <alignment horizontal="center" vertical="center"/>
    </xf>
    <xf numFmtId="0" fontId="17" fillId="0" borderId="32" xfId="32" applyFont="1" applyBorder="1" applyAlignment="1">
      <alignment horizontal="center" vertical="center"/>
    </xf>
    <xf numFmtId="0" fontId="17" fillId="22" borderId="20" xfId="32" applyFont="1" applyFill="1" applyBorder="1" applyAlignment="1">
      <alignment horizontal="left" vertical="center"/>
    </xf>
    <xf numFmtId="0" fontId="17" fillId="22" borderId="21" xfId="32" applyFont="1" applyFill="1" applyBorder="1" applyAlignment="1">
      <alignment horizontal="left" vertical="center"/>
    </xf>
    <xf numFmtId="0" fontId="17" fillId="28" borderId="20" xfId="32" applyFont="1" applyFill="1" applyBorder="1" applyAlignment="1">
      <alignment horizontal="left" vertical="center"/>
    </xf>
    <xf numFmtId="0" fontId="17" fillId="28" borderId="21" xfId="32" applyFont="1" applyFill="1" applyBorder="1" applyAlignment="1">
      <alignment horizontal="left" vertical="center"/>
    </xf>
    <xf numFmtId="0" fontId="17" fillId="28" borderId="13" xfId="32" applyFont="1" applyFill="1" applyBorder="1" applyAlignment="1">
      <alignment horizontal="left" vertical="center"/>
    </xf>
    <xf numFmtId="0" fontId="17" fillId="28" borderId="23" xfId="32" applyFont="1" applyFill="1" applyBorder="1" applyAlignment="1">
      <alignment horizontal="left" vertical="center"/>
    </xf>
    <xf numFmtId="0" fontId="2" fillId="28" borderId="22" xfId="32" applyFill="1" applyBorder="1" applyAlignment="1">
      <alignment horizontal="left" vertical="center"/>
    </xf>
    <xf numFmtId="0" fontId="2" fillId="28" borderId="20" xfId="32" applyFill="1" applyBorder="1" applyAlignment="1">
      <alignment horizontal="left" vertical="center"/>
    </xf>
    <xf numFmtId="0" fontId="2" fillId="28" borderId="21" xfId="32" applyFill="1" applyBorder="1" applyAlignment="1">
      <alignment horizontal="left" vertical="center"/>
    </xf>
    <xf numFmtId="4" fontId="17" fillId="6" borderId="22" xfId="32" applyNumberFormat="1" applyFont="1" applyFill="1" applyBorder="1" applyAlignment="1">
      <alignment horizontal="center" vertical="center" wrapText="1"/>
    </xf>
    <xf numFmtId="4" fontId="17" fillId="6" borderId="20" xfId="32" applyNumberFormat="1" applyFont="1" applyFill="1" applyBorder="1" applyAlignment="1">
      <alignment horizontal="center" vertical="center" wrapText="1"/>
    </xf>
    <xf numFmtId="0" fontId="0" fillId="6" borderId="21" xfId="0" applyFill="1" applyBorder="1" applyAlignment="1">
      <alignment horizontal="center"/>
    </xf>
    <xf numFmtId="0" fontId="17" fillId="24" borderId="20" xfId="32" applyFont="1" applyFill="1" applyBorder="1" applyAlignment="1">
      <alignment horizontal="center" vertical="center"/>
    </xf>
    <xf numFmtId="0" fontId="17" fillId="0" borderId="0" xfId="32" applyFont="1" applyAlignment="1">
      <alignment horizontal="left" vertical="center"/>
    </xf>
    <xf numFmtId="0" fontId="17" fillId="0" borderId="31" xfId="32" applyFont="1" applyBorder="1" applyAlignment="1">
      <alignment horizontal="center" vertical="center"/>
    </xf>
    <xf numFmtId="0" fontId="17" fillId="0" borderId="11" xfId="32" applyFont="1" applyBorder="1" applyAlignment="1">
      <alignment horizontal="center" vertical="center"/>
    </xf>
    <xf numFmtId="0" fontId="0" fillId="0" borderId="24" xfId="0" applyBorder="1"/>
    <xf numFmtId="0" fontId="17" fillId="0" borderId="12" xfId="32" applyFont="1" applyBorder="1" applyAlignment="1">
      <alignment horizontal="center" vertical="center"/>
    </xf>
    <xf numFmtId="0" fontId="0" fillId="0" borderId="23" xfId="0" applyBorder="1"/>
  </cellXfs>
  <cellStyles count="50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Euro" xfId="28" xr:uid="{A5D89E56-A0D3-4EF8-80C5-754A57D8DF6B}"/>
    <cellStyle name="Input" xfId="29" builtinId="20" customBuiltin="1"/>
    <cellStyle name="Migliaia [0] 2" xfId="30" xr:uid="{5DE817E3-9FAD-499B-B4C0-E493D34B1194}"/>
    <cellStyle name="Neutrale" xfId="31" builtinId="28" customBuiltin="1"/>
    <cellStyle name="Normale" xfId="0" builtinId="0"/>
    <cellStyle name="Normale 2" xfId="32" xr:uid="{35E4D406-6C52-43B2-AB18-71D25ACDF26D}"/>
    <cellStyle name="Normale 2 2" xfId="33" xr:uid="{3CD1CE01-460C-49E3-A048-0005716765B1}"/>
    <cellStyle name="Normale 3" xfId="34" xr:uid="{834D72B2-E2E8-49B3-A5FB-AED82B4C5BC9}"/>
    <cellStyle name="Normale 4" xfId="35" xr:uid="{8CC00F91-A0BD-403C-AFE6-22DB03C93991}"/>
    <cellStyle name="Normale 5" xfId="36" xr:uid="{2A6ECD1A-E263-48E1-86E3-3A275B0DBA02}"/>
    <cellStyle name="Normale_Foglio1" xfId="37" xr:uid="{BE532408-4C50-4AF9-BFA6-414FD3F2AFC2}"/>
    <cellStyle name="Nota" xfId="38" builtinId="10" customBuiltin="1"/>
    <cellStyle name="Output" xfId="39" builtinId="21" customBuiltin="1"/>
    <cellStyle name="Testo avviso" xfId="40" builtinId="11" customBuiltin="1"/>
    <cellStyle name="Testo descrittivo" xfId="41" builtinId="53" customBuiltin="1"/>
    <cellStyle name="Titolo" xfId="42" builtinId="15" customBuiltin="1"/>
    <cellStyle name="Titolo 1" xfId="43" builtinId="16" customBuiltin="1"/>
    <cellStyle name="Titolo 2" xfId="44" builtinId="17" customBuiltin="1"/>
    <cellStyle name="Titolo 3" xfId="45" builtinId="18" customBuiltin="1"/>
    <cellStyle name="Titolo 4" xfId="46" builtinId="19" customBuiltin="1"/>
    <cellStyle name="Totale" xfId="47" builtinId="25" customBuiltin="1"/>
    <cellStyle name="Valore non valido" xfId="48" builtinId="27" customBuiltin="1"/>
    <cellStyle name="Valore valido" xfId="49" builtinId="26" customBuiltin="1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20B44-2D45-4B7F-9AF2-E83F018B1AAF}">
  <sheetPr codeName="Foglio1"/>
  <dimension ref="A1:L6"/>
  <sheetViews>
    <sheetView showGridLines="0" zoomScaleNormal="100" workbookViewId="0">
      <selection sqref="A1:L1"/>
    </sheetView>
  </sheetViews>
  <sheetFormatPr defaultRowHeight="12.5" x14ac:dyDescent="0.25"/>
  <cols>
    <col min="1" max="1" width="8.7265625" style="3" customWidth="1"/>
    <col min="2" max="2" width="12.26953125" style="3" customWidth="1"/>
    <col min="3" max="3" width="22.7265625" style="4" customWidth="1"/>
    <col min="4" max="4" width="30.7265625" style="5" customWidth="1"/>
    <col min="5" max="5" width="22.7265625" customWidth="1"/>
    <col min="6" max="6" width="29.54296875" hidden="1" customWidth="1"/>
    <col min="7" max="7" width="15.81640625" style="3" customWidth="1"/>
    <col min="8" max="8" width="20.7265625" style="3" hidden="1" customWidth="1"/>
    <col min="9" max="9" width="20.7265625" style="5" hidden="1" customWidth="1"/>
    <col min="10" max="10" width="13.7265625" style="1" customWidth="1"/>
    <col min="11" max="11" width="13.7265625" style="7" customWidth="1"/>
    <col min="12" max="12" width="15.7265625" style="1" customWidth="1"/>
  </cols>
  <sheetData>
    <row r="1" spans="1:12" ht="23.15" customHeight="1" x14ac:dyDescent="0.5">
      <c r="A1" s="156"/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8"/>
    </row>
    <row r="2" spans="1:12" s="56" customFormat="1" ht="23.15" customHeight="1" x14ac:dyDescent="0.25">
      <c r="A2" s="159" t="s">
        <v>0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1"/>
    </row>
    <row r="3" spans="1:12" ht="25" customHeight="1" x14ac:dyDescent="0.3">
      <c r="A3" s="8" t="s">
        <v>3</v>
      </c>
      <c r="B3" s="8" t="s">
        <v>4</v>
      </c>
      <c r="C3" s="9" t="s">
        <v>1</v>
      </c>
      <c r="D3" s="9" t="s">
        <v>5</v>
      </c>
      <c r="E3" s="55" t="s">
        <v>9</v>
      </c>
      <c r="F3" s="11" t="s">
        <v>17</v>
      </c>
      <c r="G3" s="9" t="s">
        <v>2</v>
      </c>
      <c r="H3" s="10" t="s">
        <v>6</v>
      </c>
      <c r="I3" s="9" t="s">
        <v>7</v>
      </c>
      <c r="J3" s="12" t="s">
        <v>8</v>
      </c>
      <c r="K3" s="13" t="s">
        <v>10</v>
      </c>
      <c r="L3" s="12" t="s">
        <v>11</v>
      </c>
    </row>
    <row r="4" spans="1:12" x14ac:dyDescent="0.25">
      <c r="F4" s="5"/>
    </row>
    <row r="6" spans="1:12" ht="13" x14ac:dyDescent="0.3">
      <c r="I6" s="6"/>
      <c r="J6" s="2"/>
      <c r="L6" s="2"/>
    </row>
  </sheetData>
  <mergeCells count="2">
    <mergeCell ref="A1:L1"/>
    <mergeCell ref="A2:L2"/>
  </mergeCells>
  <dataValidations count="1">
    <dataValidation type="list" allowBlank="1" showInputMessage="1" showErrorMessage="1" sqref="K4:K65536 K1:K2" xr:uid="{BC92C7A1-69DE-4206-BE9A-3B16160AF0E4}">
      <formula1>"Consip/Mepa,"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55704-BF6F-4BE5-ADAB-E8DA3EA53D72}">
  <sheetPr codeName="Foglio2"/>
  <dimension ref="A1:AH14"/>
  <sheetViews>
    <sheetView showGridLines="0" zoomScaleNormal="100" workbookViewId="0">
      <selection sqref="A1:AH1"/>
    </sheetView>
  </sheetViews>
  <sheetFormatPr defaultColWidth="9.1796875" defaultRowHeight="14.5" x14ac:dyDescent="0.25"/>
  <cols>
    <col min="1" max="1" width="5.7265625" style="30" bestFit="1" customWidth="1"/>
    <col min="2" max="2" width="6.26953125" style="30" bestFit="1" customWidth="1"/>
    <col min="3" max="3" width="10.7265625" style="31" bestFit="1" customWidth="1"/>
    <col min="4" max="4" width="18.1796875" style="32" customWidth="1"/>
    <col min="5" max="5" width="10.7265625" style="31" bestFit="1" customWidth="1"/>
    <col min="6" max="6" width="15.7265625" style="32" customWidth="1"/>
    <col min="7" max="7" width="12.1796875" style="33" customWidth="1"/>
    <col min="8" max="8" width="14.81640625" style="30" customWidth="1"/>
    <col min="9" max="9" width="5.7265625" style="30" bestFit="1" customWidth="1"/>
    <col min="10" max="10" width="8.26953125" style="30" bestFit="1" customWidth="1"/>
    <col min="11" max="11" width="10.7265625" style="31" bestFit="1" customWidth="1"/>
    <col min="12" max="12" width="25.54296875" style="32" customWidth="1"/>
    <col min="13" max="13" width="16.7265625" style="31" customWidth="1"/>
    <col min="14" max="14" width="19.26953125" style="31" customWidth="1"/>
    <col min="15" max="15" width="7" style="30" hidden="1" customWidth="1"/>
    <col min="16" max="16" width="22.26953125" style="32" hidden="1" customWidth="1"/>
    <col min="17" max="20" width="0" style="30" hidden="1" customWidth="1"/>
    <col min="21" max="21" width="5.7265625" style="30" hidden="1" customWidth="1"/>
    <col min="22" max="22" width="8.26953125" style="30" hidden="1" customWidth="1"/>
    <col min="23" max="23" width="3.26953125" style="30" hidden="1" customWidth="1"/>
    <col min="24" max="24" width="13.7265625" style="30" customWidth="1"/>
    <col min="25" max="25" width="8.26953125" style="30" bestFit="1" customWidth="1"/>
    <col min="26" max="26" width="12.81640625" style="31" customWidth="1"/>
    <col min="27" max="27" width="17.7265625" style="34" customWidth="1"/>
    <col min="28" max="28" width="14.1796875" style="34" bestFit="1" customWidth="1"/>
    <col min="29" max="29" width="11.7265625" style="35" customWidth="1"/>
    <col min="30" max="30" width="3" style="36" bestFit="1" customWidth="1"/>
    <col min="31" max="31" width="11.7265625" style="36" customWidth="1"/>
    <col min="32" max="32" width="8.7265625" style="36" customWidth="1"/>
    <col min="33" max="33" width="11.7265625" style="36" customWidth="1"/>
    <col min="34" max="34" width="10.26953125" style="35" bestFit="1" customWidth="1"/>
    <col min="35" max="16384" width="9.1796875" style="30"/>
  </cols>
  <sheetData>
    <row r="1" spans="1:34" s="14" customFormat="1" ht="23.15" customHeight="1" x14ac:dyDescent="0.25">
      <c r="A1" s="162" t="s">
        <v>12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  <c r="W1" s="163"/>
      <c r="X1" s="163"/>
      <c r="Y1" s="163"/>
      <c r="Z1" s="163"/>
      <c r="AA1" s="163"/>
      <c r="AB1" s="163"/>
      <c r="AC1" s="163"/>
      <c r="AD1" s="163"/>
      <c r="AE1" s="163"/>
      <c r="AF1" s="163"/>
      <c r="AG1" s="163"/>
      <c r="AH1" s="164"/>
    </row>
    <row r="2" spans="1:34" s="14" customFormat="1" ht="15" customHeight="1" x14ac:dyDescent="0.25">
      <c r="A2" s="15"/>
      <c r="B2" s="16"/>
      <c r="C2" s="17"/>
      <c r="D2" s="18"/>
      <c r="E2" s="17"/>
      <c r="F2" s="18"/>
      <c r="G2" s="19"/>
      <c r="H2" s="16"/>
      <c r="I2" s="16"/>
      <c r="J2" s="16"/>
      <c r="K2" s="17"/>
      <c r="L2" s="18"/>
      <c r="M2" s="17"/>
      <c r="N2" s="17"/>
      <c r="O2" s="16"/>
      <c r="P2" s="18"/>
      <c r="Q2" s="16"/>
      <c r="R2" s="16"/>
      <c r="S2" s="16"/>
      <c r="T2" s="16"/>
      <c r="U2" s="16"/>
      <c r="V2" s="16"/>
      <c r="W2" s="16"/>
      <c r="X2" s="16"/>
      <c r="Y2" s="16"/>
      <c r="Z2" s="17"/>
      <c r="AA2" s="17"/>
      <c r="AB2" s="17"/>
      <c r="AC2" s="20"/>
      <c r="AD2" s="21"/>
      <c r="AE2" s="22"/>
      <c r="AF2" s="22"/>
      <c r="AG2" s="22"/>
      <c r="AH2" s="23"/>
    </row>
    <row r="3" spans="1:34" s="14" customFormat="1" ht="23.15" customHeight="1" x14ac:dyDescent="0.25">
      <c r="A3" s="165" t="s">
        <v>55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  <c r="AG3" s="163"/>
      <c r="AH3" s="164"/>
    </row>
    <row r="4" spans="1:34" s="14" customFormat="1" ht="15" customHeight="1" x14ac:dyDescent="0.25">
      <c r="A4" s="24"/>
      <c r="B4" s="25"/>
      <c r="C4" s="26"/>
      <c r="D4" s="27"/>
      <c r="E4" s="26"/>
      <c r="F4" s="27"/>
      <c r="G4" s="28"/>
      <c r="H4" s="25"/>
      <c r="I4" s="25"/>
      <c r="J4" s="25"/>
      <c r="K4" s="26"/>
      <c r="L4" s="27"/>
      <c r="M4" s="26"/>
      <c r="N4" s="26"/>
      <c r="O4" s="25"/>
      <c r="P4" s="27"/>
      <c r="Q4" s="25"/>
      <c r="R4" s="25"/>
      <c r="S4" s="25"/>
      <c r="T4" s="25"/>
      <c r="U4" s="25"/>
      <c r="V4" s="25"/>
      <c r="W4" s="25"/>
      <c r="X4" s="25"/>
      <c r="Y4" s="25"/>
      <c r="Z4" s="26"/>
      <c r="AA4" s="168" t="s">
        <v>13</v>
      </c>
      <c r="AB4" s="163"/>
      <c r="AC4" s="163"/>
      <c r="AD4" s="163"/>
      <c r="AE4" s="163"/>
      <c r="AF4" s="163"/>
      <c r="AG4" s="169"/>
      <c r="AH4" s="29">
        <v>30</v>
      </c>
    </row>
    <row r="5" spans="1:34" s="14" customFormat="1" ht="23.15" customHeight="1" x14ac:dyDescent="0.25">
      <c r="A5" s="165" t="s">
        <v>14</v>
      </c>
      <c r="B5" s="166"/>
      <c r="C5" s="167"/>
      <c r="D5" s="165" t="s">
        <v>15</v>
      </c>
      <c r="E5" s="166"/>
      <c r="F5" s="166"/>
      <c r="G5" s="166"/>
      <c r="H5" s="167"/>
      <c r="I5" s="165" t="s">
        <v>16</v>
      </c>
      <c r="J5" s="166"/>
      <c r="K5" s="167"/>
      <c r="L5" s="165" t="s">
        <v>1</v>
      </c>
      <c r="M5" s="166"/>
      <c r="N5" s="166"/>
      <c r="O5" s="165" t="s">
        <v>17</v>
      </c>
      <c r="P5" s="167"/>
      <c r="Q5" s="165" t="s">
        <v>18</v>
      </c>
      <c r="R5" s="166"/>
      <c r="S5" s="166"/>
      <c r="T5" s="167"/>
      <c r="U5" s="165" t="s">
        <v>19</v>
      </c>
      <c r="V5" s="166"/>
      <c r="W5" s="166"/>
      <c r="X5" s="52" t="s">
        <v>47</v>
      </c>
      <c r="Y5" s="165" t="s">
        <v>20</v>
      </c>
      <c r="Z5" s="167"/>
      <c r="AA5" s="165" t="s">
        <v>41</v>
      </c>
      <c r="AB5" s="170"/>
      <c r="AC5" s="170"/>
      <c r="AD5" s="170"/>
      <c r="AE5" s="170"/>
      <c r="AF5" s="170"/>
      <c r="AG5" s="170"/>
      <c r="AH5" s="171"/>
    </row>
    <row r="6" spans="1:34" ht="36" customHeight="1" x14ac:dyDescent="0.25">
      <c r="A6" s="45" t="s">
        <v>21</v>
      </c>
      <c r="B6" s="45" t="s">
        <v>22</v>
      </c>
      <c r="C6" s="46" t="s">
        <v>23</v>
      </c>
      <c r="D6" s="45" t="s">
        <v>24</v>
      </c>
      <c r="E6" s="47" t="s">
        <v>25</v>
      </c>
      <c r="F6" s="45" t="s">
        <v>26</v>
      </c>
      <c r="G6" s="48" t="s">
        <v>27</v>
      </c>
      <c r="H6" s="45" t="s">
        <v>28</v>
      </c>
      <c r="I6" s="45" t="s">
        <v>21</v>
      </c>
      <c r="J6" s="45" t="s">
        <v>24</v>
      </c>
      <c r="K6" s="46" t="s">
        <v>29</v>
      </c>
      <c r="L6" s="45" t="s">
        <v>30</v>
      </c>
      <c r="M6" s="47" t="s">
        <v>31</v>
      </c>
      <c r="N6" s="47" t="s">
        <v>32</v>
      </c>
      <c r="O6" s="45" t="s">
        <v>33</v>
      </c>
      <c r="P6" s="45" t="s">
        <v>26</v>
      </c>
      <c r="Q6" s="45" t="s">
        <v>33</v>
      </c>
      <c r="R6" s="45" t="s">
        <v>34</v>
      </c>
      <c r="S6" s="45" t="s">
        <v>35</v>
      </c>
      <c r="T6" s="45" t="s">
        <v>36</v>
      </c>
      <c r="U6" s="45" t="s">
        <v>21</v>
      </c>
      <c r="V6" s="45" t="s">
        <v>24</v>
      </c>
      <c r="W6" s="45" t="s">
        <v>37</v>
      </c>
      <c r="X6" s="45" t="s">
        <v>25</v>
      </c>
      <c r="Y6" s="45" t="s">
        <v>24</v>
      </c>
      <c r="Z6" s="46" t="s">
        <v>38</v>
      </c>
      <c r="AA6" s="49" t="s">
        <v>45</v>
      </c>
      <c r="AB6" s="49" t="s">
        <v>39</v>
      </c>
      <c r="AC6" s="49" t="s">
        <v>42</v>
      </c>
      <c r="AD6" s="49" t="s">
        <v>40</v>
      </c>
      <c r="AE6" s="49" t="s">
        <v>43</v>
      </c>
      <c r="AF6" s="49" t="s">
        <v>44</v>
      </c>
      <c r="AG6" s="57" t="s">
        <v>48</v>
      </c>
      <c r="AH6" s="50" t="s">
        <v>46</v>
      </c>
    </row>
    <row r="7" spans="1:34" x14ac:dyDescent="0.25">
      <c r="A7" s="37"/>
      <c r="B7" s="37"/>
      <c r="C7" s="38"/>
      <c r="D7" s="54"/>
      <c r="E7" s="38"/>
      <c r="F7" s="39"/>
      <c r="G7" s="40"/>
      <c r="H7" s="37"/>
      <c r="I7" s="37"/>
      <c r="J7" s="37"/>
      <c r="K7" s="38"/>
      <c r="L7" s="39"/>
      <c r="M7" s="38"/>
      <c r="N7" s="38"/>
      <c r="O7" s="37"/>
      <c r="P7" s="39"/>
      <c r="Q7" s="37"/>
      <c r="R7" s="37"/>
      <c r="S7" s="37"/>
      <c r="T7" s="37"/>
      <c r="U7" s="41"/>
      <c r="V7" s="41"/>
      <c r="W7" s="41"/>
      <c r="X7" s="51"/>
      <c r="Y7" s="37"/>
      <c r="Z7" s="38"/>
      <c r="AA7" s="42"/>
      <c r="AB7" s="42"/>
      <c r="AC7" s="43"/>
      <c r="AD7" s="44"/>
      <c r="AE7" s="53"/>
      <c r="AF7" s="44"/>
      <c r="AG7" s="53"/>
      <c r="AH7" s="43"/>
    </row>
    <row r="8" spans="1:34" x14ac:dyDescent="0.25">
      <c r="C8" s="30"/>
      <c r="D8" s="30"/>
      <c r="E8" s="30"/>
      <c r="F8" s="30"/>
      <c r="G8" s="30"/>
      <c r="K8" s="30"/>
      <c r="L8" s="30"/>
      <c r="M8" s="30"/>
      <c r="N8" s="30"/>
      <c r="P8" s="30"/>
      <c r="Z8" s="30"/>
      <c r="AA8" s="30"/>
      <c r="AB8" s="30"/>
      <c r="AC8" s="30"/>
      <c r="AD8" s="30"/>
      <c r="AE8" s="30"/>
      <c r="AF8" s="30"/>
      <c r="AG8" s="30"/>
      <c r="AH8" s="30"/>
    </row>
    <row r="9" spans="1:34" x14ac:dyDescent="0.25">
      <c r="C9" s="30"/>
      <c r="D9" s="30"/>
      <c r="E9" s="30"/>
      <c r="F9" s="30"/>
      <c r="G9" s="30"/>
      <c r="K9" s="30"/>
      <c r="L9" s="30"/>
      <c r="M9" s="30"/>
      <c r="N9" s="30"/>
      <c r="P9" s="30"/>
      <c r="Z9" s="30"/>
      <c r="AA9" s="30"/>
      <c r="AB9" s="30"/>
      <c r="AC9" s="30"/>
      <c r="AD9" s="30"/>
      <c r="AE9" s="30"/>
      <c r="AF9" s="30"/>
      <c r="AG9" s="30"/>
      <c r="AH9" s="30"/>
    </row>
    <row r="10" spans="1:34" x14ac:dyDescent="0.25">
      <c r="C10" s="30"/>
      <c r="D10" s="30"/>
      <c r="E10" s="30"/>
      <c r="F10" s="30"/>
      <c r="G10" s="30"/>
      <c r="K10" s="30"/>
      <c r="L10" s="30"/>
      <c r="M10" s="30"/>
      <c r="N10" s="30"/>
      <c r="P10" s="30"/>
      <c r="Z10" s="30"/>
      <c r="AA10" s="30"/>
      <c r="AB10" s="30"/>
      <c r="AC10" s="30"/>
      <c r="AD10" s="30"/>
      <c r="AE10" s="30"/>
      <c r="AF10" s="30"/>
      <c r="AG10" s="30"/>
      <c r="AH10" s="30"/>
    </row>
    <row r="11" spans="1:34" x14ac:dyDescent="0.25">
      <c r="C11" s="30"/>
      <c r="D11" s="30"/>
      <c r="E11" s="30"/>
      <c r="F11" s="30"/>
      <c r="G11" s="30"/>
      <c r="K11" s="30"/>
      <c r="L11" s="30"/>
      <c r="M11" s="30"/>
      <c r="N11" s="30"/>
      <c r="P11" s="30"/>
      <c r="Z11" s="30"/>
      <c r="AA11" s="30"/>
      <c r="AB11" s="30"/>
      <c r="AC11" s="30"/>
      <c r="AD11" s="30"/>
      <c r="AE11" s="30"/>
      <c r="AF11" s="30"/>
      <c r="AG11" s="30"/>
      <c r="AH11" s="30"/>
    </row>
    <row r="12" spans="1:34" x14ac:dyDescent="0.25">
      <c r="C12" s="30"/>
      <c r="D12" s="30"/>
      <c r="E12" s="30"/>
      <c r="F12" s="30"/>
      <c r="G12" s="30"/>
      <c r="K12" s="30"/>
      <c r="L12" s="30"/>
      <c r="M12" s="30"/>
      <c r="N12" s="30"/>
      <c r="P12" s="30"/>
      <c r="Z12" s="30"/>
      <c r="AA12" s="30"/>
      <c r="AB12" s="30"/>
      <c r="AC12" s="30"/>
      <c r="AD12" s="30"/>
      <c r="AE12" s="30"/>
      <c r="AF12" s="30"/>
      <c r="AG12" s="30"/>
      <c r="AH12" s="30"/>
    </row>
    <row r="13" spans="1:34" x14ac:dyDescent="0.25">
      <c r="C13" s="30"/>
      <c r="D13" s="30"/>
      <c r="E13" s="30"/>
      <c r="F13" s="30"/>
      <c r="G13" s="30"/>
      <c r="K13" s="30"/>
      <c r="L13" s="30"/>
      <c r="M13" s="30"/>
      <c r="N13" s="30"/>
      <c r="P13" s="30"/>
      <c r="Z13" s="30"/>
      <c r="AA13" s="30"/>
      <c r="AB13" s="30"/>
      <c r="AC13" s="30"/>
      <c r="AD13" s="30"/>
      <c r="AE13" s="30"/>
      <c r="AF13" s="30"/>
      <c r="AG13" s="30"/>
      <c r="AH13" s="30"/>
    </row>
    <row r="14" spans="1:34" x14ac:dyDescent="0.25">
      <c r="C14" s="30"/>
      <c r="D14" s="30"/>
      <c r="E14" s="30"/>
      <c r="F14" s="30"/>
      <c r="G14" s="30"/>
      <c r="K14" s="30"/>
      <c r="L14" s="30"/>
      <c r="M14" s="30"/>
      <c r="N14" s="30"/>
      <c r="P14" s="30"/>
      <c r="Z14" s="30"/>
      <c r="AA14" s="30"/>
      <c r="AB14" s="30"/>
      <c r="AC14" s="30"/>
      <c r="AD14" s="30"/>
      <c r="AE14" s="30"/>
      <c r="AF14" s="30"/>
      <c r="AG14" s="30"/>
      <c r="AH14" s="30"/>
    </row>
  </sheetData>
  <sheetProtection password="D3C7" sheet="1"/>
  <mergeCells count="12">
    <mergeCell ref="A1:AH1"/>
    <mergeCell ref="A3:AH3"/>
    <mergeCell ref="A5:C5"/>
    <mergeCell ref="D5:H5"/>
    <mergeCell ref="I5:K5"/>
    <mergeCell ref="L5:N5"/>
    <mergeCell ref="O5:P5"/>
    <mergeCell ref="Q5:T5"/>
    <mergeCell ref="U5:W5"/>
    <mergeCell ref="AA4:AG4"/>
    <mergeCell ref="Y5:Z5"/>
    <mergeCell ref="AA5:AH5"/>
  </mergeCells>
  <dataValidations count="1">
    <dataValidation type="list" allowBlank="1" showInputMessage="1" showErrorMessage="1" sqref="AG7" xr:uid="{B656F594-8EEE-4456-984D-C2A68FEA6B90}">
      <formula1>"SI,"</formula1>
    </dataValidation>
  </dataValidations>
  <pageMargins left="0.23622047244094491" right="0.23622047244094491" top="0.74803149606299213" bottom="0.74803149606299213" header="0.31496062992125984" footer="0.31496062992125984"/>
  <pageSetup paperSize="9" scale="4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0C54F-E028-4324-BE12-6113DE1AE2DA}">
  <dimension ref="A1:R9"/>
  <sheetViews>
    <sheetView showGridLines="0" zoomScaleNormal="100" workbookViewId="0">
      <selection sqref="A1:R1"/>
    </sheetView>
  </sheetViews>
  <sheetFormatPr defaultRowHeight="12.5" x14ac:dyDescent="0.25"/>
  <cols>
    <col min="1" max="1" width="8.7265625" style="3" customWidth="1"/>
    <col min="2" max="2" width="12.26953125" style="3" customWidth="1"/>
    <col min="3" max="3" width="22.7265625" style="4" customWidth="1"/>
    <col min="4" max="4" width="30.7265625" style="5" customWidth="1"/>
    <col min="5" max="5" width="22.7265625" hidden="1" customWidth="1"/>
    <col min="6" max="6" width="29.54296875" hidden="1" customWidth="1"/>
    <col min="7" max="7" width="15.81640625" style="3" customWidth="1"/>
    <col min="8" max="8" width="20.7265625" style="3" hidden="1" customWidth="1"/>
    <col min="9" max="9" width="20.7265625" style="5" hidden="1" customWidth="1"/>
    <col min="10" max="10" width="13.7265625" style="1" customWidth="1"/>
    <col min="11" max="12" width="14.7265625" customWidth="1"/>
    <col min="13" max="13" width="10.7265625" customWidth="1"/>
    <col min="14" max="16" width="8.7265625" customWidth="1"/>
    <col min="17" max="17" width="14.7265625" customWidth="1"/>
    <col min="18" max="18" width="10.7265625" customWidth="1"/>
  </cols>
  <sheetData>
    <row r="1" spans="1:18" ht="23.15" customHeight="1" x14ac:dyDescent="0.5">
      <c r="A1" s="156"/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5"/>
    </row>
    <row r="2" spans="1:18" ht="23.15" customHeight="1" x14ac:dyDescent="0.5">
      <c r="A2" s="59"/>
      <c r="B2"/>
      <c r="C2"/>
      <c r="D2"/>
      <c r="G2"/>
      <c r="H2"/>
      <c r="I2"/>
      <c r="J2"/>
      <c r="R2" s="60"/>
    </row>
    <row r="3" spans="1:18" ht="23.15" customHeight="1" x14ac:dyDescent="0.25">
      <c r="A3" s="159" t="s">
        <v>54</v>
      </c>
      <c r="B3" s="160"/>
      <c r="C3" s="160"/>
      <c r="D3" s="160"/>
      <c r="E3" s="160"/>
      <c r="F3" s="160"/>
      <c r="G3" s="160"/>
      <c r="H3" s="160"/>
      <c r="I3" s="160"/>
      <c r="J3" s="160"/>
      <c r="K3" s="174"/>
      <c r="L3" s="174"/>
      <c r="M3" s="174"/>
      <c r="N3" s="174"/>
      <c r="O3" s="174"/>
      <c r="P3" s="174"/>
      <c r="Q3" s="174"/>
      <c r="R3" s="175"/>
    </row>
    <row r="4" spans="1:18" ht="23.15" customHeight="1" x14ac:dyDescent="0.25">
      <c r="A4" s="159"/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74"/>
      <c r="Q4" s="174"/>
      <c r="R4" s="175"/>
    </row>
    <row r="5" spans="1:18" s="56" customFormat="1" ht="23.15" customHeight="1" x14ac:dyDescent="0.25">
      <c r="A5" s="172"/>
      <c r="B5" s="173"/>
      <c r="C5" s="173"/>
      <c r="D5" s="173"/>
      <c r="E5" s="173"/>
      <c r="F5" s="173"/>
      <c r="G5" s="173"/>
      <c r="H5" s="173"/>
      <c r="I5" s="173"/>
      <c r="J5" s="173"/>
      <c r="K5" s="176" t="s">
        <v>13</v>
      </c>
      <c r="L5" s="177"/>
      <c r="M5" s="177"/>
      <c r="N5" s="177"/>
      <c r="O5" s="177"/>
      <c r="P5" s="177"/>
      <c r="Q5" s="178"/>
      <c r="R5" s="76">
        <v>30</v>
      </c>
    </row>
    <row r="6" spans="1:18" ht="35.15" customHeight="1" x14ac:dyDescent="0.25">
      <c r="A6" s="58" t="s">
        <v>3</v>
      </c>
      <c r="B6" s="58" t="s">
        <v>4</v>
      </c>
      <c r="C6" s="61" t="s">
        <v>1</v>
      </c>
      <c r="D6" s="61" t="s">
        <v>5</v>
      </c>
      <c r="E6" s="62" t="s">
        <v>9</v>
      </c>
      <c r="F6" s="63" t="s">
        <v>17</v>
      </c>
      <c r="G6" s="61" t="s">
        <v>2</v>
      </c>
      <c r="H6" s="58" t="s">
        <v>6</v>
      </c>
      <c r="I6" s="61" t="s">
        <v>7</v>
      </c>
      <c r="J6" s="62" t="s">
        <v>8</v>
      </c>
      <c r="K6" s="64" t="s">
        <v>49</v>
      </c>
      <c r="L6" s="64" t="s">
        <v>50</v>
      </c>
      <c r="M6" s="64" t="s">
        <v>51</v>
      </c>
      <c r="N6" s="65" t="s">
        <v>40</v>
      </c>
      <c r="O6" s="64" t="s">
        <v>52</v>
      </c>
      <c r="P6" s="64" t="s">
        <v>53</v>
      </c>
      <c r="Q6" s="64" t="s">
        <v>48</v>
      </c>
      <c r="R6" s="66" t="s">
        <v>46</v>
      </c>
    </row>
    <row r="7" spans="1:18" x14ac:dyDescent="0.25">
      <c r="A7" s="67"/>
      <c r="B7" s="67"/>
      <c r="C7" s="68"/>
      <c r="D7" s="69"/>
      <c r="E7" s="70"/>
      <c r="F7" s="69"/>
      <c r="G7" s="67"/>
      <c r="H7" s="67"/>
      <c r="I7" s="69"/>
      <c r="J7" s="71"/>
      <c r="K7" s="73"/>
      <c r="L7" s="74"/>
      <c r="M7" s="72"/>
      <c r="N7" s="72"/>
      <c r="O7" s="75"/>
      <c r="P7" s="72"/>
      <c r="Q7" s="73"/>
      <c r="R7" s="72"/>
    </row>
    <row r="9" spans="1:18" ht="13" x14ac:dyDescent="0.3">
      <c r="I9" s="6"/>
      <c r="J9" s="2"/>
    </row>
  </sheetData>
  <sheetProtection password="D3C7" sheet="1" objects="1" scenarios="1"/>
  <mergeCells count="5">
    <mergeCell ref="A5:J5"/>
    <mergeCell ref="A1:R1"/>
    <mergeCell ref="K5:Q5"/>
    <mergeCell ref="A3:R3"/>
    <mergeCell ref="A4:R4"/>
  </mergeCells>
  <dataValidations count="1">
    <dataValidation type="list" allowBlank="1" showInputMessage="1" showErrorMessage="1" sqref="Q7" xr:uid="{D0E5F2C6-BE41-4B3B-B015-70EAA8A06B85}">
      <formula1>"SI,"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EAF83-7F79-4910-85BC-A6264849D978}">
  <dimension ref="A1:AL14"/>
  <sheetViews>
    <sheetView showGridLines="0" zoomScaleNormal="100" workbookViewId="0">
      <selection sqref="A1:AI1"/>
    </sheetView>
  </sheetViews>
  <sheetFormatPr defaultColWidth="9.1796875" defaultRowHeight="14.5" x14ac:dyDescent="0.25"/>
  <cols>
    <col min="1" max="1" width="5.7265625" style="30" bestFit="1" customWidth="1"/>
    <col min="2" max="2" width="6.26953125" style="30" bestFit="1" customWidth="1"/>
    <col min="3" max="3" width="10.7265625" style="31" bestFit="1" customWidth="1"/>
    <col min="4" max="4" width="18.1796875" style="32" customWidth="1"/>
    <col min="5" max="5" width="10.7265625" style="31" bestFit="1" customWidth="1"/>
    <col min="6" max="6" width="15.7265625" style="32" customWidth="1"/>
    <col min="7" max="8" width="12.1796875" style="33" customWidth="1"/>
    <col min="9" max="9" width="8" style="82" customWidth="1"/>
    <col min="10" max="10" width="12.1796875" style="33" customWidth="1"/>
    <col min="11" max="11" width="14.81640625" style="30" customWidth="1"/>
    <col min="12" max="12" width="5.7265625" style="30" bestFit="1" customWidth="1"/>
    <col min="13" max="13" width="8.26953125" style="30" bestFit="1" customWidth="1"/>
    <col min="14" max="14" width="10.7265625" style="31" bestFit="1" customWidth="1"/>
    <col min="15" max="15" width="25.54296875" style="32" customWidth="1"/>
    <col min="16" max="16" width="16.7265625" style="31" customWidth="1"/>
    <col min="17" max="17" width="19.26953125" style="31" customWidth="1"/>
    <col min="18" max="18" width="7" style="30" hidden="1" customWidth="1"/>
    <col min="19" max="19" width="22.26953125" style="32" hidden="1" customWidth="1"/>
    <col min="20" max="23" width="0" style="30" hidden="1" customWidth="1"/>
    <col min="24" max="24" width="5.7265625" style="30" hidden="1" customWidth="1"/>
    <col min="25" max="25" width="8.26953125" style="30" hidden="1" customWidth="1"/>
    <col min="26" max="26" width="3.26953125" style="30" hidden="1" customWidth="1"/>
    <col min="27" max="27" width="13.7265625" style="30" customWidth="1"/>
    <col min="28" max="28" width="8.26953125" style="30" bestFit="1" customWidth="1"/>
    <col min="29" max="29" width="12.7265625" style="31" customWidth="1"/>
    <col min="30" max="30" width="14" style="31" customWidth="1"/>
    <col min="31" max="31" width="15.7265625" style="31" customWidth="1"/>
    <col min="32" max="32" width="15.7265625" style="36" customWidth="1"/>
    <col min="33" max="33" width="14.7265625" style="36" customWidth="1"/>
    <col min="34" max="34" width="16.1796875" style="33" customWidth="1"/>
    <col min="35" max="35" width="15.453125" style="30" customWidth="1"/>
    <col min="36" max="37" width="9.1796875" style="30" customWidth="1"/>
    <col min="38" max="38" width="19" style="30" customWidth="1"/>
    <col min="39" max="16384" width="9.1796875" style="30"/>
  </cols>
  <sheetData>
    <row r="1" spans="1:38" s="14" customFormat="1" ht="23.15" customHeight="1" x14ac:dyDescent="0.25">
      <c r="A1" s="182"/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  <c r="AA1" s="183"/>
      <c r="AB1" s="183"/>
      <c r="AC1" s="183"/>
      <c r="AD1" s="183"/>
      <c r="AE1" s="183"/>
      <c r="AF1" s="183"/>
      <c r="AG1" s="183"/>
      <c r="AH1" s="183"/>
      <c r="AI1" s="183"/>
    </row>
    <row r="2" spans="1:38" s="14" customFormat="1" ht="15" customHeight="1" x14ac:dyDescent="0.25">
      <c r="A2" s="15"/>
      <c r="B2" s="16"/>
      <c r="C2" s="17"/>
      <c r="D2" s="18"/>
      <c r="E2" s="17"/>
      <c r="F2" s="18"/>
      <c r="G2" s="19"/>
      <c r="H2" s="19"/>
      <c r="I2" s="98"/>
      <c r="J2" s="19"/>
      <c r="K2" s="16"/>
      <c r="L2" s="16"/>
      <c r="M2" s="16"/>
      <c r="N2" s="17"/>
      <c r="O2" s="18"/>
      <c r="P2" s="17"/>
      <c r="Q2" s="17"/>
      <c r="R2" s="16"/>
      <c r="S2" s="18"/>
      <c r="T2" s="16"/>
      <c r="U2" s="16"/>
      <c r="V2" s="16"/>
      <c r="W2" s="16"/>
      <c r="X2" s="16"/>
      <c r="Y2" s="16"/>
      <c r="Z2" s="16"/>
      <c r="AA2" s="16"/>
      <c r="AB2" s="16"/>
      <c r="AC2" s="17"/>
      <c r="AD2" s="17"/>
      <c r="AE2" s="17"/>
      <c r="AF2" s="21"/>
      <c r="AG2" s="22"/>
      <c r="AH2" s="89"/>
    </row>
    <row r="3" spans="1:38" s="14" customFormat="1" ht="23.15" customHeight="1" x14ac:dyDescent="0.25">
      <c r="A3" s="165" t="s">
        <v>57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184"/>
      <c r="Q3" s="184"/>
      <c r="R3" s="184"/>
      <c r="S3" s="184"/>
      <c r="T3" s="184"/>
      <c r="U3" s="184"/>
      <c r="V3" s="184"/>
      <c r="W3" s="184"/>
      <c r="X3" s="184"/>
      <c r="Y3" s="184"/>
      <c r="Z3" s="184"/>
      <c r="AA3" s="184"/>
      <c r="AB3" s="184"/>
      <c r="AC3" s="184"/>
      <c r="AD3" s="184"/>
      <c r="AE3" s="184"/>
      <c r="AF3" s="184"/>
      <c r="AG3" s="184"/>
      <c r="AH3" s="184"/>
      <c r="AI3" s="185"/>
    </row>
    <row r="4" spans="1:38" s="14" customFormat="1" ht="15" customHeight="1" x14ac:dyDescent="0.25">
      <c r="A4" s="24"/>
      <c r="B4" s="25"/>
      <c r="C4" s="26"/>
      <c r="D4" s="27"/>
      <c r="E4" s="26"/>
      <c r="F4" s="27"/>
      <c r="G4" s="28"/>
      <c r="H4" s="28"/>
      <c r="I4" s="99"/>
      <c r="J4" s="28"/>
      <c r="K4" s="25"/>
      <c r="L4" s="25"/>
      <c r="M4" s="25"/>
      <c r="N4" s="26"/>
      <c r="O4" s="27"/>
      <c r="P4" s="26"/>
      <c r="Q4" s="26"/>
      <c r="R4" s="25"/>
      <c r="S4" s="27"/>
      <c r="T4" s="25"/>
      <c r="U4" s="25"/>
      <c r="V4" s="25"/>
      <c r="W4" s="25"/>
      <c r="X4" s="25"/>
      <c r="Y4" s="25"/>
      <c r="Z4" s="25"/>
      <c r="AA4" s="25"/>
      <c r="AB4" s="25"/>
      <c r="AC4" s="26"/>
      <c r="AD4" s="168"/>
      <c r="AE4" s="163"/>
      <c r="AF4" s="163"/>
      <c r="AG4" s="163"/>
      <c r="AH4" s="186"/>
      <c r="AI4" s="181"/>
    </row>
    <row r="5" spans="1:38" s="14" customFormat="1" ht="23.15" customHeight="1" x14ac:dyDescent="0.25">
      <c r="A5" s="165" t="s">
        <v>14</v>
      </c>
      <c r="B5" s="166"/>
      <c r="C5" s="167"/>
      <c r="D5" s="165" t="s">
        <v>15</v>
      </c>
      <c r="E5" s="166"/>
      <c r="F5" s="166"/>
      <c r="G5" s="166"/>
      <c r="H5" s="166"/>
      <c r="I5" s="166"/>
      <c r="J5" s="166"/>
      <c r="K5" s="167"/>
      <c r="L5" s="165" t="s">
        <v>16</v>
      </c>
      <c r="M5" s="166"/>
      <c r="N5" s="167"/>
      <c r="O5" s="165" t="s">
        <v>1</v>
      </c>
      <c r="P5" s="166"/>
      <c r="Q5" s="166"/>
      <c r="R5" s="165" t="s">
        <v>17</v>
      </c>
      <c r="S5" s="167"/>
      <c r="T5" s="165" t="s">
        <v>18</v>
      </c>
      <c r="U5" s="166"/>
      <c r="V5" s="166"/>
      <c r="W5" s="167"/>
      <c r="X5" s="165" t="s">
        <v>19</v>
      </c>
      <c r="Y5" s="166"/>
      <c r="Z5" s="166"/>
      <c r="AA5" s="52" t="s">
        <v>47</v>
      </c>
      <c r="AB5" s="165" t="s">
        <v>20</v>
      </c>
      <c r="AC5" s="167"/>
      <c r="AD5" s="165" t="s">
        <v>64</v>
      </c>
      <c r="AE5" s="170"/>
      <c r="AF5" s="170"/>
      <c r="AG5" s="170"/>
      <c r="AH5" s="170"/>
      <c r="AI5" s="181"/>
    </row>
    <row r="6" spans="1:38" ht="36" customHeight="1" x14ac:dyDescent="0.25">
      <c r="A6" s="45" t="s">
        <v>21</v>
      </c>
      <c r="B6" s="45" t="s">
        <v>22</v>
      </c>
      <c r="C6" s="46" t="s">
        <v>23</v>
      </c>
      <c r="D6" s="45" t="s">
        <v>24</v>
      </c>
      <c r="E6" s="47" t="s">
        <v>25</v>
      </c>
      <c r="F6" s="45" t="s">
        <v>26</v>
      </c>
      <c r="G6" s="100" t="s">
        <v>66</v>
      </c>
      <c r="H6" s="48" t="s">
        <v>67</v>
      </c>
      <c r="I6" s="101" t="s">
        <v>68</v>
      </c>
      <c r="J6" s="100" t="s">
        <v>69</v>
      </c>
      <c r="K6" s="45" t="s">
        <v>28</v>
      </c>
      <c r="L6" s="45" t="s">
        <v>21</v>
      </c>
      <c r="M6" s="45" t="s">
        <v>24</v>
      </c>
      <c r="N6" s="46" t="s">
        <v>29</v>
      </c>
      <c r="O6" s="45" t="s">
        <v>30</v>
      </c>
      <c r="P6" s="47" t="s">
        <v>31</v>
      </c>
      <c r="Q6" s="47" t="s">
        <v>32</v>
      </c>
      <c r="R6" s="45" t="s">
        <v>33</v>
      </c>
      <c r="S6" s="45" t="s">
        <v>26</v>
      </c>
      <c r="T6" s="45" t="s">
        <v>33</v>
      </c>
      <c r="U6" s="45" t="s">
        <v>34</v>
      </c>
      <c r="V6" s="45" t="s">
        <v>35</v>
      </c>
      <c r="W6" s="45" t="s">
        <v>36</v>
      </c>
      <c r="X6" s="45" t="s">
        <v>21</v>
      </c>
      <c r="Y6" s="45" t="s">
        <v>24</v>
      </c>
      <c r="Z6" s="45" t="s">
        <v>37</v>
      </c>
      <c r="AA6" s="45" t="s">
        <v>25</v>
      </c>
      <c r="AB6" s="45" t="s">
        <v>24</v>
      </c>
      <c r="AC6" s="46" t="s">
        <v>38</v>
      </c>
      <c r="AD6" s="86" t="s">
        <v>58</v>
      </c>
      <c r="AE6" s="86" t="s">
        <v>59</v>
      </c>
      <c r="AF6" s="86" t="s">
        <v>61</v>
      </c>
      <c r="AG6" s="87" t="s">
        <v>60</v>
      </c>
      <c r="AH6" s="90" t="s">
        <v>62</v>
      </c>
      <c r="AI6" s="88" t="s">
        <v>65</v>
      </c>
      <c r="AJ6" s="179"/>
      <c r="AK6" s="180"/>
      <c r="AL6" s="180"/>
    </row>
    <row r="7" spans="1:38" x14ac:dyDescent="0.25">
      <c r="A7" s="37"/>
      <c r="B7" s="37"/>
      <c r="C7" s="38"/>
      <c r="D7" s="54"/>
      <c r="E7" s="38"/>
      <c r="F7" s="39"/>
      <c r="G7" s="40"/>
      <c r="H7" s="40"/>
      <c r="I7" s="30"/>
      <c r="J7" s="40"/>
      <c r="K7" s="37"/>
      <c r="L7" s="37"/>
      <c r="M7" s="37"/>
      <c r="N7" s="38"/>
      <c r="O7" s="39"/>
      <c r="P7" s="38"/>
      <c r="Q7" s="38"/>
      <c r="R7" s="37"/>
      <c r="S7" s="39"/>
      <c r="T7" s="37"/>
      <c r="U7" s="37"/>
      <c r="V7" s="37"/>
      <c r="W7" s="37"/>
      <c r="X7" s="41"/>
      <c r="Y7" s="41"/>
      <c r="Z7" s="41"/>
      <c r="AA7" s="51"/>
      <c r="AB7" s="37"/>
      <c r="AC7" s="38"/>
      <c r="AD7" s="38"/>
      <c r="AE7" s="38"/>
      <c r="AF7" s="44"/>
      <c r="AG7" s="81"/>
      <c r="AH7" s="40"/>
    </row>
    <row r="8" spans="1:38" x14ac:dyDescent="0.25">
      <c r="C8" s="30"/>
      <c r="D8" s="30"/>
      <c r="E8" s="30"/>
      <c r="F8" s="30"/>
      <c r="G8" s="30"/>
      <c r="H8" s="30"/>
      <c r="I8" s="30"/>
      <c r="J8" s="30"/>
      <c r="N8" s="30"/>
      <c r="O8" s="30"/>
      <c r="P8" s="30"/>
      <c r="Q8" s="30"/>
      <c r="S8" s="30"/>
      <c r="AC8" s="30"/>
      <c r="AD8" s="30"/>
      <c r="AE8" s="30"/>
      <c r="AG8" s="82"/>
      <c r="AH8" s="82"/>
    </row>
    <row r="9" spans="1:38" x14ac:dyDescent="0.25">
      <c r="C9" s="30"/>
      <c r="D9" s="30"/>
      <c r="E9" s="30"/>
      <c r="F9" s="30"/>
      <c r="G9" s="30"/>
      <c r="H9" s="30"/>
      <c r="I9" s="30"/>
      <c r="J9" s="30"/>
      <c r="N9" s="30"/>
      <c r="O9" s="30"/>
      <c r="P9" s="30"/>
      <c r="Q9" s="30"/>
      <c r="S9" s="30"/>
      <c r="AC9" s="30"/>
      <c r="AD9" s="30"/>
      <c r="AE9" s="30"/>
      <c r="AF9" s="30"/>
      <c r="AG9" s="30"/>
      <c r="AH9" s="82"/>
    </row>
    <row r="10" spans="1:38" x14ac:dyDescent="0.25">
      <c r="C10" s="30"/>
      <c r="D10" s="30"/>
      <c r="E10" s="30"/>
      <c r="F10" s="30"/>
      <c r="G10" s="30"/>
      <c r="H10" s="30"/>
      <c r="I10" s="30"/>
      <c r="J10" s="30"/>
      <c r="N10" s="30"/>
      <c r="O10" s="30"/>
      <c r="P10" s="30"/>
      <c r="Q10" s="30"/>
      <c r="S10" s="30"/>
      <c r="AC10" s="30"/>
      <c r="AD10" s="30"/>
      <c r="AE10" s="30"/>
      <c r="AF10" s="30"/>
      <c r="AG10" s="30"/>
      <c r="AH10" s="82"/>
    </row>
    <row r="11" spans="1:38" x14ac:dyDescent="0.25">
      <c r="C11" s="30"/>
      <c r="D11" s="30"/>
      <c r="E11" s="30"/>
      <c r="F11" s="30"/>
      <c r="G11" s="30"/>
      <c r="H11" s="30"/>
      <c r="I11" s="30"/>
      <c r="J11" s="30"/>
      <c r="N11" s="30"/>
      <c r="O11" s="30"/>
      <c r="P11" s="30"/>
      <c r="Q11" s="30"/>
      <c r="S11" s="30"/>
      <c r="AC11" s="30"/>
      <c r="AD11" s="30"/>
      <c r="AE11" s="30"/>
      <c r="AF11" s="30"/>
      <c r="AG11" s="30"/>
      <c r="AH11" s="82"/>
    </row>
    <row r="12" spans="1:38" x14ac:dyDescent="0.25">
      <c r="C12" s="30"/>
      <c r="D12" s="30"/>
      <c r="E12" s="30"/>
      <c r="F12" s="30"/>
      <c r="G12" s="30"/>
      <c r="H12" s="30"/>
      <c r="I12" s="30"/>
      <c r="J12" s="30"/>
      <c r="N12" s="30"/>
      <c r="O12" s="30"/>
      <c r="P12" s="30"/>
      <c r="Q12" s="30"/>
      <c r="S12" s="30"/>
      <c r="AC12" s="30"/>
      <c r="AD12" s="30"/>
      <c r="AE12" s="30"/>
      <c r="AF12" s="30"/>
      <c r="AG12" s="30"/>
      <c r="AH12" s="82"/>
    </row>
    <row r="13" spans="1:38" x14ac:dyDescent="0.25">
      <c r="C13" s="30"/>
      <c r="D13" s="30"/>
      <c r="E13" s="30"/>
      <c r="F13" s="30"/>
      <c r="G13" s="30"/>
      <c r="H13" s="30"/>
      <c r="I13" s="30"/>
      <c r="J13" s="30"/>
      <c r="N13" s="30"/>
      <c r="O13" s="30"/>
      <c r="P13" s="30"/>
      <c r="Q13" s="30"/>
      <c r="S13" s="30"/>
      <c r="AC13" s="30"/>
      <c r="AD13" s="30"/>
      <c r="AE13" s="30"/>
      <c r="AF13" s="30"/>
      <c r="AG13" s="30"/>
      <c r="AH13" s="82"/>
    </row>
    <row r="14" spans="1:38" x14ac:dyDescent="0.25">
      <c r="C14" s="30"/>
      <c r="D14" s="30"/>
      <c r="E14" s="30"/>
      <c r="F14" s="30"/>
      <c r="G14" s="30"/>
      <c r="H14" s="30"/>
      <c r="I14" s="30"/>
      <c r="J14" s="30"/>
      <c r="N14" s="30"/>
      <c r="O14" s="30"/>
      <c r="P14" s="30"/>
      <c r="Q14" s="30"/>
      <c r="S14" s="30"/>
      <c r="AC14" s="30"/>
      <c r="AD14" s="30"/>
      <c r="AE14" s="30"/>
      <c r="AF14" s="30"/>
      <c r="AG14" s="30"/>
      <c r="AH14" s="82"/>
    </row>
  </sheetData>
  <mergeCells count="13">
    <mergeCell ref="A1:AI1"/>
    <mergeCell ref="A3:AI3"/>
    <mergeCell ref="AD4:AI4"/>
    <mergeCell ref="A5:C5"/>
    <mergeCell ref="D5:K5"/>
    <mergeCell ref="L5:N5"/>
    <mergeCell ref="O5:Q5"/>
    <mergeCell ref="R5:S5"/>
    <mergeCell ref="AJ6:AL6"/>
    <mergeCell ref="T5:W5"/>
    <mergeCell ref="X5:Z5"/>
    <mergeCell ref="AB5:AC5"/>
    <mergeCell ref="AD5:AI5"/>
  </mergeCells>
  <dataValidations count="1">
    <dataValidation type="list" allowBlank="1" showInputMessage="1" showErrorMessage="1" sqref="AI7 I7" xr:uid="{D89147E3-95B0-4B5F-B39A-014BE22A0CFE}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49AB4-EAE8-446F-8475-1EF1B5F694A9}">
  <dimension ref="A1:P9"/>
  <sheetViews>
    <sheetView showGridLines="0" zoomScaleNormal="100" workbookViewId="0">
      <selection sqref="A1:O1"/>
    </sheetView>
  </sheetViews>
  <sheetFormatPr defaultRowHeight="12.5" x14ac:dyDescent="0.25"/>
  <cols>
    <col min="1" max="1" width="8.7265625" style="3" customWidth="1"/>
    <col min="2" max="2" width="12.26953125" style="3" customWidth="1"/>
    <col min="3" max="3" width="22.7265625" style="4" customWidth="1"/>
    <col min="4" max="4" width="30.7265625" style="5" customWidth="1"/>
    <col min="5" max="5" width="22.7265625" hidden="1" customWidth="1"/>
    <col min="6" max="6" width="29.54296875" hidden="1" customWidth="1"/>
    <col min="7" max="7" width="15.81640625" style="3" customWidth="1"/>
    <col min="8" max="8" width="20.7265625" style="3" hidden="1" customWidth="1"/>
    <col min="9" max="9" width="20.7265625" style="5" hidden="1" customWidth="1"/>
    <col min="10" max="10" width="13.7265625" style="1" customWidth="1"/>
    <col min="11" max="12" width="14.7265625" style="77" customWidth="1"/>
    <col min="13" max="13" width="14.7265625" style="84" customWidth="1"/>
    <col min="14" max="14" width="14.7265625" style="1" customWidth="1"/>
    <col min="15" max="15" width="16" style="95" customWidth="1"/>
    <col min="16" max="16" width="18.1796875" hidden="1" customWidth="1"/>
  </cols>
  <sheetData>
    <row r="1" spans="1:15" ht="23.15" customHeight="1" x14ac:dyDescent="0.5">
      <c r="A1" s="156"/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5"/>
    </row>
    <row r="2" spans="1:15" ht="23.15" customHeight="1" x14ac:dyDescent="0.5">
      <c r="A2" s="59"/>
      <c r="B2"/>
      <c r="C2"/>
      <c r="D2"/>
      <c r="G2"/>
      <c r="H2"/>
      <c r="I2"/>
      <c r="J2"/>
      <c r="O2" s="91"/>
    </row>
    <row r="3" spans="1:15" ht="23.15" customHeight="1" x14ac:dyDescent="0.25">
      <c r="A3" s="159" t="s">
        <v>56</v>
      </c>
      <c r="B3" s="160"/>
      <c r="C3" s="160"/>
      <c r="D3" s="160"/>
      <c r="E3" s="160"/>
      <c r="F3" s="160"/>
      <c r="G3" s="160"/>
      <c r="H3" s="160"/>
      <c r="I3" s="160"/>
      <c r="J3" s="160"/>
      <c r="K3" s="174"/>
      <c r="L3" s="174"/>
      <c r="M3" s="174"/>
      <c r="N3" s="174"/>
      <c r="O3" s="175"/>
    </row>
    <row r="4" spans="1:15" ht="23.15" customHeight="1" x14ac:dyDescent="0.25">
      <c r="A4" s="159"/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5"/>
    </row>
    <row r="5" spans="1:15" s="56" customFormat="1" ht="23.15" customHeight="1" x14ac:dyDescent="0.25">
      <c r="A5" s="172" t="s">
        <v>63</v>
      </c>
      <c r="B5" s="173"/>
      <c r="C5" s="173"/>
      <c r="D5" s="173"/>
      <c r="E5" s="173"/>
      <c r="F5" s="173"/>
      <c r="G5" s="173"/>
      <c r="H5" s="173"/>
      <c r="I5" s="173"/>
      <c r="J5" s="173"/>
      <c r="K5" s="187" t="s">
        <v>64</v>
      </c>
      <c r="L5" s="188"/>
      <c r="M5" s="188"/>
      <c r="N5" s="188"/>
      <c r="O5" s="189"/>
    </row>
    <row r="6" spans="1:15" ht="35.15" customHeight="1" x14ac:dyDescent="0.25">
      <c r="A6" s="58" t="s">
        <v>3</v>
      </c>
      <c r="B6" s="58" t="s">
        <v>4</v>
      </c>
      <c r="C6" s="61" t="s">
        <v>1</v>
      </c>
      <c r="D6" s="61" t="s">
        <v>5</v>
      </c>
      <c r="E6" s="62" t="s">
        <v>9</v>
      </c>
      <c r="F6" s="63" t="s">
        <v>17</v>
      </c>
      <c r="G6" s="61" t="s">
        <v>2</v>
      </c>
      <c r="H6" s="58" t="s">
        <v>6</v>
      </c>
      <c r="I6" s="61" t="s">
        <v>7</v>
      </c>
      <c r="J6" s="62" t="s">
        <v>8</v>
      </c>
      <c r="K6" s="64" t="s">
        <v>58</v>
      </c>
      <c r="L6" s="64" t="s">
        <v>59</v>
      </c>
      <c r="M6" s="85" t="s">
        <v>61</v>
      </c>
      <c r="N6" s="83" t="s">
        <v>60</v>
      </c>
      <c r="O6" s="92" t="s">
        <v>62</v>
      </c>
    </row>
    <row r="7" spans="1:15" x14ac:dyDescent="0.25">
      <c r="A7" s="67"/>
      <c r="B7" s="67"/>
      <c r="C7" s="68"/>
      <c r="D7" s="69"/>
      <c r="E7" s="70"/>
      <c r="F7" s="69"/>
      <c r="G7" s="67"/>
      <c r="H7" s="67"/>
      <c r="I7" s="69"/>
      <c r="J7" s="71"/>
      <c r="K7" s="78"/>
      <c r="L7" s="79"/>
      <c r="M7" s="80"/>
      <c r="N7" s="71"/>
      <c r="O7" s="93"/>
    </row>
    <row r="8" spans="1:15" x14ac:dyDescent="0.25">
      <c r="O8" s="94"/>
    </row>
    <row r="9" spans="1:15" ht="13" x14ac:dyDescent="0.3">
      <c r="I9" s="6"/>
      <c r="J9" s="2"/>
    </row>
  </sheetData>
  <mergeCells count="5">
    <mergeCell ref="A5:J5"/>
    <mergeCell ref="A1:O1"/>
    <mergeCell ref="A3:O3"/>
    <mergeCell ref="A4:O4"/>
    <mergeCell ref="K5:O5"/>
  </mergeCells>
  <pageMargins left="0.75" right="0.75" top="1" bottom="1" header="0.5" footer="0.5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34600-6FBE-4B35-A868-8A1DB2791C08}">
  <dimension ref="A1:P27"/>
  <sheetViews>
    <sheetView showGridLines="0" zoomScaleNormal="100" workbookViewId="0">
      <selection sqref="A1:M1"/>
    </sheetView>
  </sheetViews>
  <sheetFormatPr defaultColWidth="9.1796875" defaultRowHeight="14.5" x14ac:dyDescent="0.25"/>
  <cols>
    <col min="1" max="1" width="30.7265625" style="30" customWidth="1"/>
    <col min="2" max="2" width="20.7265625" style="32" customWidth="1"/>
    <col min="3" max="3" width="14.7265625" style="33" customWidth="1"/>
    <col min="4" max="4" width="5.7265625" style="33" customWidth="1"/>
    <col min="5" max="5" width="12.54296875" style="82" customWidth="1"/>
    <col min="6" max="6" width="36.7265625" style="33" customWidth="1"/>
    <col min="7" max="7" width="14.7265625" style="30" customWidth="1"/>
    <col min="8" max="8" width="5.7265625" style="30" customWidth="1"/>
    <col min="9" max="9" width="20.7265625" style="30" customWidth="1"/>
    <col min="10" max="10" width="20.7265625" style="32" customWidth="1"/>
    <col min="11" max="11" width="5.7265625" style="31" customWidth="1"/>
    <col min="12" max="12" width="12.54296875" style="31" customWidth="1"/>
    <col min="13" max="13" width="5.7265625" style="30" customWidth="1"/>
    <col min="14" max="16384" width="9.1796875" style="30"/>
  </cols>
  <sheetData>
    <row r="1" spans="1:16" s="14" customFormat="1" ht="23.15" customHeight="1" x14ac:dyDescent="0.25">
      <c r="A1" s="200"/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2"/>
    </row>
    <row r="2" spans="1:16" s="14" customFormat="1" ht="15" customHeight="1" x14ac:dyDescent="0.25">
      <c r="A2" s="15"/>
      <c r="B2" s="18"/>
      <c r="C2" s="19"/>
      <c r="D2" s="19"/>
      <c r="E2" s="98"/>
      <c r="F2" s="19"/>
      <c r="G2" s="16"/>
      <c r="H2" s="16"/>
      <c r="I2" s="16"/>
      <c r="J2" s="18"/>
      <c r="K2" s="17"/>
      <c r="L2" s="17"/>
      <c r="M2" s="130"/>
    </row>
    <row r="3" spans="1:16" s="14" customFormat="1" ht="23.15" customHeight="1" x14ac:dyDescent="0.25">
      <c r="A3" s="208" t="s">
        <v>103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10"/>
    </row>
    <row r="4" spans="1:16" s="14" customFormat="1" ht="23.15" customHeight="1" x14ac:dyDescent="0.25">
      <c r="A4" s="24"/>
      <c r="B4" s="27"/>
      <c r="C4" s="89"/>
      <c r="D4" s="89"/>
      <c r="E4" s="99"/>
      <c r="F4" s="89"/>
      <c r="J4" s="123"/>
      <c r="K4" s="120"/>
      <c r="L4" s="120"/>
      <c r="M4" s="119"/>
    </row>
    <row r="5" spans="1:16" s="14" customFormat="1" ht="32.25" customHeight="1" x14ac:dyDescent="0.25">
      <c r="A5" s="203" t="s">
        <v>102</v>
      </c>
      <c r="B5" s="204"/>
      <c r="C5" s="129" t="s">
        <v>101</v>
      </c>
      <c r="D5" s="128"/>
      <c r="E5" s="127" t="e">
        <f>IF(OR(L13="SI",L15="SI"),"SI","NO")</f>
        <v>#REF!</v>
      </c>
      <c r="F5"/>
      <c r="G5"/>
      <c r="H5"/>
      <c r="I5"/>
      <c r="J5"/>
      <c r="K5"/>
      <c r="L5"/>
      <c r="M5" s="115"/>
      <c r="N5" s="190" t="s">
        <v>100</v>
      </c>
      <c r="O5" s="191"/>
    </row>
    <row r="6" spans="1:16" s="14" customFormat="1" ht="23.15" customHeight="1" x14ac:dyDescent="0.25">
      <c r="A6" s="24"/>
      <c r="B6" s="27"/>
      <c r="C6" s="28"/>
      <c r="D6" s="89"/>
      <c r="E6" s="126"/>
      <c r="F6" s="89"/>
      <c r="J6" s="123"/>
      <c r="K6" s="120"/>
      <c r="L6" s="120"/>
      <c r="M6" s="119"/>
    </row>
    <row r="7" spans="1:16" s="14" customFormat="1" ht="23.15" customHeight="1" x14ac:dyDescent="0.25">
      <c r="A7" s="194" t="s">
        <v>99</v>
      </c>
      <c r="B7" s="212"/>
      <c r="C7" s="118" t="e">
        <f>Debiti!G6</f>
        <v>#REF!</v>
      </c>
      <c r="D7"/>
      <c r="E7" s="198" t="s">
        <v>112</v>
      </c>
      <c r="F7" s="199"/>
      <c r="G7" s="199"/>
      <c r="I7" s="125"/>
      <c r="J7" s="124"/>
      <c r="L7" s="56"/>
      <c r="M7" s="115"/>
      <c r="N7" s="190" t="s">
        <v>98</v>
      </c>
      <c r="O7" s="191"/>
      <c r="P7" s="191"/>
    </row>
    <row r="8" spans="1:16" s="14" customFormat="1" ht="23.15" customHeight="1" x14ac:dyDescent="0.25">
      <c r="A8" s="24"/>
      <c r="B8" s="27"/>
      <c r="C8" s="28"/>
      <c r="D8" s="89"/>
      <c r="E8" s="99"/>
      <c r="F8" s="28"/>
      <c r="G8" s="25"/>
      <c r="J8" s="123"/>
      <c r="K8" s="120"/>
      <c r="L8" s="120"/>
      <c r="M8" s="119"/>
    </row>
    <row r="9" spans="1:16" s="14" customFormat="1" ht="23.15" customHeight="1" x14ac:dyDescent="0.25">
      <c r="A9" s="205" t="s">
        <v>97</v>
      </c>
      <c r="B9" s="211"/>
      <c r="C9" s="121">
        <f>ElencoFatture!O6</f>
        <v>0</v>
      </c>
      <c r="D9"/>
      <c r="E9" s="205" t="s">
        <v>91</v>
      </c>
      <c r="F9" s="206" t="s">
        <v>96</v>
      </c>
      <c r="G9" s="122">
        <f>C9/100*5</f>
        <v>0</v>
      </c>
      <c r="J9"/>
      <c r="L9"/>
      <c r="M9" s="115"/>
    </row>
    <row r="10" spans="1:16" s="14" customFormat="1" ht="23.15" customHeight="1" x14ac:dyDescent="0.25">
      <c r="A10" s="205" t="s">
        <v>95</v>
      </c>
      <c r="B10" s="206"/>
      <c r="C10" s="121">
        <f>ElencoFatture!O7</f>
        <v>0</v>
      </c>
      <c r="D10"/>
      <c r="E10" s="96"/>
      <c r="F10" s="96"/>
      <c r="G10" s="106"/>
      <c r="H10"/>
      <c r="I10"/>
      <c r="J10"/>
      <c r="K10"/>
      <c r="L10"/>
      <c r="M10" s="115"/>
    </row>
    <row r="11" spans="1:16" s="14" customFormat="1" ht="23.15" customHeight="1" x14ac:dyDescent="0.25">
      <c r="A11" s="205" t="s">
        <v>94</v>
      </c>
      <c r="B11" s="207"/>
      <c r="C11" s="121">
        <f>ElencoFatture!O8</f>
        <v>0</v>
      </c>
      <c r="D11"/>
      <c r="E11" s="205" t="s">
        <v>91</v>
      </c>
      <c r="F11" s="211"/>
      <c r="G11" s="121">
        <f>C11/100*5</f>
        <v>0</v>
      </c>
      <c r="H11"/>
      <c r="I11" s="177"/>
      <c r="J11" s="177"/>
      <c r="L11" s="56"/>
      <c r="M11" s="115"/>
      <c r="N11" s="190" t="s">
        <v>93</v>
      </c>
      <c r="O11" s="191"/>
      <c r="P11" s="191"/>
    </row>
    <row r="12" spans="1:16" s="14" customFormat="1" ht="23.15" customHeight="1" x14ac:dyDescent="0.25">
      <c r="A12" s="24"/>
      <c r="B12" s="27"/>
      <c r="C12" s="28"/>
      <c r="D12" s="89"/>
      <c r="E12" s="99"/>
      <c r="F12" s="28"/>
      <c r="G12" s="25"/>
      <c r="I12" s="25"/>
      <c r="J12" s="27"/>
      <c r="K12" s="120"/>
      <c r="L12" s="26"/>
      <c r="M12" s="119"/>
    </row>
    <row r="13" spans="1:16" s="14" customFormat="1" ht="23.15" customHeight="1" x14ac:dyDescent="0.25">
      <c r="A13" s="194" t="s">
        <v>92</v>
      </c>
      <c r="B13" s="195"/>
      <c r="C13" s="118">
        <f>C11</f>
        <v>0</v>
      </c>
      <c r="D13"/>
      <c r="E13" s="194" t="s">
        <v>91</v>
      </c>
      <c r="F13" s="195"/>
      <c r="G13" s="117">
        <f>C13/100*5</f>
        <v>0</v>
      </c>
      <c r="H13"/>
      <c r="I13" s="196" t="s">
        <v>90</v>
      </c>
      <c r="J13" s="197"/>
      <c r="L13" s="116" t="e">
        <f>IF(ROUND(C7,2)&lt;=ROUND(G13,2),"SI","NO")</f>
        <v>#REF!</v>
      </c>
      <c r="M13" s="115"/>
      <c r="N13" s="192" t="s">
        <v>89</v>
      </c>
      <c r="O13" s="193"/>
    </row>
    <row r="14" spans="1:16" s="14" customFormat="1" ht="23.15" customHeight="1" x14ac:dyDescent="0.25">
      <c r="A14" s="24"/>
      <c r="B14" s="27"/>
      <c r="C14" s="28"/>
      <c r="D14" s="89"/>
      <c r="E14" s="99"/>
      <c r="F14" s="28"/>
      <c r="G14" s="25"/>
      <c r="I14" s="25"/>
      <c r="J14" s="27"/>
      <c r="K14" s="120"/>
      <c r="L14" s="26"/>
      <c r="M14" s="119"/>
    </row>
    <row r="15" spans="1:16" s="14" customFormat="1" ht="23.15" customHeight="1" x14ac:dyDescent="0.25">
      <c r="A15" s="194" t="s">
        <v>88</v>
      </c>
      <c r="B15" s="212"/>
      <c r="C15" s="118">
        <v>0</v>
      </c>
      <c r="E15" s="194" t="s">
        <v>87</v>
      </c>
      <c r="F15" s="195"/>
      <c r="G15" s="117">
        <f>IF(OR(C15=0, C15="0,00"),0,C7/C15)</f>
        <v>0</v>
      </c>
      <c r="H15"/>
      <c r="I15" s="196" t="s">
        <v>86</v>
      </c>
      <c r="J15" s="197"/>
      <c r="L15" s="116" t="str">
        <f>IF(G15&lt;=0.9,"SI","NO")</f>
        <v>SI</v>
      </c>
      <c r="M15" s="115"/>
      <c r="N15" s="192" t="s">
        <v>85</v>
      </c>
      <c r="O15" s="193"/>
    </row>
    <row r="16" spans="1:16" s="14" customFormat="1" ht="23.15" customHeight="1" x14ac:dyDescent="0.25">
      <c r="A16" s="24"/>
      <c r="B16" s="27"/>
      <c r="C16" s="28"/>
      <c r="D16" s="28"/>
      <c r="E16" s="99"/>
      <c r="F16" s="28"/>
      <c r="G16" s="25"/>
      <c r="H16" s="25"/>
      <c r="I16" s="25"/>
      <c r="J16" s="27"/>
      <c r="K16" s="26"/>
      <c r="L16" s="26"/>
      <c r="M16" s="114"/>
    </row>
    <row r="17" spans="1:13" x14ac:dyDescent="0.25">
      <c r="B17" s="30"/>
      <c r="C17" s="30"/>
      <c r="D17" s="30"/>
      <c r="E17" s="30"/>
      <c r="F17" s="30"/>
      <c r="J17" s="30"/>
      <c r="K17" s="30"/>
      <c r="L17" s="30"/>
    </row>
    <row r="18" spans="1:13" x14ac:dyDescent="0.25">
      <c r="A18" s="214" t="s">
        <v>84</v>
      </c>
      <c r="B18" s="214"/>
      <c r="C18" s="214"/>
      <c r="D18" s="214"/>
      <c r="E18" s="214"/>
      <c r="F18" s="214"/>
      <c r="G18" s="214"/>
      <c r="H18" s="214"/>
      <c r="I18" s="214"/>
      <c r="J18" s="214"/>
      <c r="K18" s="214"/>
      <c r="L18" s="214"/>
      <c r="M18" s="214"/>
    </row>
    <row r="19" spans="1:13" x14ac:dyDescent="0.25">
      <c r="A19" s="215" t="s">
        <v>83</v>
      </c>
      <c r="B19" s="215"/>
      <c r="C19" s="215"/>
      <c r="D19" s="215"/>
      <c r="E19" s="215"/>
      <c r="F19" s="215"/>
      <c r="G19" s="215"/>
      <c r="H19" s="215"/>
      <c r="I19" s="215"/>
      <c r="J19" s="215"/>
      <c r="K19" s="215"/>
      <c r="L19" s="215"/>
      <c r="M19" s="215"/>
    </row>
    <row r="20" spans="1:13" x14ac:dyDescent="0.25">
      <c r="A20" s="213" t="s">
        <v>82</v>
      </c>
      <c r="B20" s="213"/>
      <c r="C20" s="213"/>
      <c r="D20" s="213"/>
      <c r="E20" s="213"/>
      <c r="F20" s="213"/>
      <c r="G20" s="213"/>
      <c r="H20" s="213"/>
      <c r="I20" s="213"/>
      <c r="J20" s="213"/>
      <c r="K20" s="213"/>
      <c r="L20" s="213"/>
      <c r="M20" s="213"/>
    </row>
    <row r="21" spans="1:13" x14ac:dyDescent="0.25">
      <c r="A21" s="113" t="s">
        <v>81</v>
      </c>
      <c r="B21" s="113"/>
      <c r="C21" s="113"/>
      <c r="D21" s="113"/>
      <c r="E21" s="113"/>
      <c r="F21" s="113"/>
      <c r="G21" s="113"/>
      <c r="H21" s="113"/>
      <c r="I21" s="113"/>
      <c r="J21" s="113"/>
      <c r="K21" s="113"/>
      <c r="L21" s="113"/>
      <c r="M21" s="113"/>
    </row>
    <row r="22" spans="1:13" x14ac:dyDescent="0.25">
      <c r="A22" s="213" t="s">
        <v>80</v>
      </c>
      <c r="B22" s="213"/>
      <c r="C22" s="213"/>
      <c r="D22" s="213"/>
      <c r="E22" s="213"/>
      <c r="F22" s="213"/>
      <c r="G22" s="213"/>
      <c r="H22" s="213"/>
      <c r="I22" s="213"/>
      <c r="J22" s="213"/>
      <c r="K22" s="213"/>
      <c r="L22" s="213"/>
      <c r="M22" s="213"/>
    </row>
    <row r="23" spans="1:13" x14ac:dyDescent="0.25">
      <c r="A23" s="213" t="s">
        <v>79</v>
      </c>
      <c r="B23" s="213"/>
      <c r="C23" s="213"/>
      <c r="D23" s="213"/>
      <c r="E23" s="213"/>
      <c r="F23" s="213"/>
      <c r="G23" s="213"/>
      <c r="H23" s="213"/>
      <c r="I23" s="213"/>
      <c r="J23" s="213"/>
      <c r="K23" s="213"/>
      <c r="L23" s="213"/>
      <c r="M23" s="213"/>
    </row>
    <row r="24" spans="1:13" x14ac:dyDescent="0.25">
      <c r="A24" s="213" t="s">
        <v>78</v>
      </c>
      <c r="B24" s="213"/>
      <c r="C24" s="213"/>
      <c r="D24" s="213"/>
      <c r="E24" s="213"/>
      <c r="F24" s="213"/>
      <c r="G24" s="213"/>
      <c r="H24" s="213"/>
      <c r="I24" s="213"/>
      <c r="J24" s="213"/>
      <c r="K24" s="213"/>
      <c r="L24" s="213"/>
      <c r="M24" s="213"/>
    </row>
    <row r="25" spans="1:13" x14ac:dyDescent="0.25">
      <c r="A25" s="213" t="s">
        <v>77</v>
      </c>
      <c r="B25" s="213"/>
      <c r="C25" s="213"/>
      <c r="D25" s="213"/>
      <c r="E25" s="213"/>
      <c r="F25" s="213"/>
      <c r="G25" s="213"/>
      <c r="H25" s="213"/>
      <c r="I25" s="213"/>
      <c r="J25" s="213"/>
      <c r="K25" s="213"/>
      <c r="L25" s="213"/>
      <c r="M25" s="213"/>
    </row>
    <row r="26" spans="1:13" x14ac:dyDescent="0.25">
      <c r="A26" s="112" t="s">
        <v>76</v>
      </c>
      <c r="B26" s="109"/>
      <c r="C26" s="111"/>
      <c r="D26" s="111"/>
      <c r="E26" s="111"/>
      <c r="F26" s="111"/>
      <c r="G26" s="109"/>
      <c r="H26" s="109"/>
      <c r="I26" s="109"/>
      <c r="J26" s="109"/>
      <c r="K26" s="110"/>
      <c r="L26" s="110"/>
      <c r="M26" s="109"/>
    </row>
    <row r="27" spans="1:13" x14ac:dyDescent="0.25">
      <c r="A27" s="108" t="s">
        <v>75</v>
      </c>
    </row>
  </sheetData>
  <sheetProtection password="D3C7" sheet="1"/>
  <mergeCells count="29">
    <mergeCell ref="A25:M25"/>
    <mergeCell ref="A23:M23"/>
    <mergeCell ref="A13:B13"/>
    <mergeCell ref="A18:M18"/>
    <mergeCell ref="A19:M19"/>
    <mergeCell ref="A20:M20"/>
    <mergeCell ref="A22:M22"/>
    <mergeCell ref="A24:M24"/>
    <mergeCell ref="A15:B15"/>
    <mergeCell ref="I13:J13"/>
    <mergeCell ref="A1:M1"/>
    <mergeCell ref="A5:B5"/>
    <mergeCell ref="E9:F9"/>
    <mergeCell ref="A10:B10"/>
    <mergeCell ref="A11:B11"/>
    <mergeCell ref="A3:M3"/>
    <mergeCell ref="A9:B9"/>
    <mergeCell ref="E11:F11"/>
    <mergeCell ref="A7:B7"/>
    <mergeCell ref="N5:O5"/>
    <mergeCell ref="N13:O13"/>
    <mergeCell ref="N15:O15"/>
    <mergeCell ref="E15:F15"/>
    <mergeCell ref="I15:J15"/>
    <mergeCell ref="I11:J11"/>
    <mergeCell ref="E13:F13"/>
    <mergeCell ref="E7:G7"/>
    <mergeCell ref="N7:P7"/>
    <mergeCell ref="N11:P11"/>
  </mergeCells>
  <conditionalFormatting sqref="E5 L11 L15">
    <cfRule type="containsText" dxfId="5" priority="5" stopIfTrue="1" operator="containsText" text="SI">
      <formula>NOT(ISERROR(SEARCH("SI",E5)))</formula>
    </cfRule>
    <cfRule type="containsText" dxfId="4" priority="6" stopIfTrue="1" operator="containsText" text="NO">
      <formula>NOT(ISERROR(SEARCH("NO",E5)))</formula>
    </cfRule>
  </conditionalFormatting>
  <conditionalFormatting sqref="L7">
    <cfRule type="containsText" dxfId="3" priority="3" stopIfTrue="1" operator="containsText" text="SI">
      <formula>NOT(ISERROR(SEARCH("SI",L7)))</formula>
    </cfRule>
    <cfRule type="containsText" dxfId="2" priority="4" stopIfTrue="1" operator="containsText" text="NO">
      <formula>NOT(ISERROR(SEARCH("NO",L7)))</formula>
    </cfRule>
  </conditionalFormatting>
  <conditionalFormatting sqref="L13">
    <cfRule type="containsText" dxfId="1" priority="1" stopIfTrue="1" operator="containsText" text="SI">
      <formula>NOT(ISERROR(SEARCH("SI",L13)))</formula>
    </cfRule>
    <cfRule type="containsText" dxfId="0" priority="2" stopIfTrue="1" operator="containsText" text="NO">
      <formula>NOT(ISERROR(SEARCH("NO",L13)))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4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77EDD-CFB0-4E61-9BFA-B9D502D4D160}">
  <dimension ref="A1:AB47"/>
  <sheetViews>
    <sheetView showGridLines="0" tabSelected="1" topLeftCell="L1" zoomScaleNormal="100" workbookViewId="0">
      <selection activeCell="AE4" sqref="AE4"/>
    </sheetView>
  </sheetViews>
  <sheetFormatPr defaultColWidth="9.1796875" defaultRowHeight="14.5" x14ac:dyDescent="0.25"/>
  <cols>
    <col min="1" max="1" width="5.7265625" style="30" bestFit="1" customWidth="1"/>
    <col min="2" max="2" width="6.26953125" style="30" bestFit="1" customWidth="1"/>
    <col min="3" max="3" width="10.7265625" style="31" bestFit="1" customWidth="1"/>
    <col min="4" max="4" width="18.1796875" style="32" customWidth="1"/>
    <col min="5" max="5" width="10.7265625" style="31" bestFit="1" customWidth="1"/>
    <col min="6" max="6" width="15.7265625" style="32" customWidth="1"/>
    <col min="7" max="8" width="12.1796875" style="33" customWidth="1"/>
    <col min="9" max="9" width="8" style="82" customWidth="1"/>
    <col min="10" max="10" width="12.1796875" style="33" customWidth="1"/>
    <col min="11" max="12" width="14.81640625" style="30" customWidth="1"/>
    <col min="13" max="13" width="5.7265625" style="30" bestFit="1" customWidth="1"/>
    <col min="14" max="14" width="8.26953125" style="30" bestFit="1" customWidth="1"/>
    <col min="15" max="15" width="10.7265625" style="31" bestFit="1" customWidth="1"/>
    <col min="16" max="16" width="7" style="30" hidden="1" customWidth="1"/>
    <col min="17" max="17" width="22.26953125" style="32" hidden="1" customWidth="1"/>
    <col min="18" max="21" width="0" style="30" hidden="1" customWidth="1"/>
    <col min="22" max="22" width="5.7265625" style="30" hidden="1" customWidth="1"/>
    <col min="23" max="23" width="8.26953125" style="30" hidden="1" customWidth="1"/>
    <col min="24" max="24" width="3.26953125" style="30" hidden="1" customWidth="1"/>
    <col min="25" max="25" width="13.7265625" style="30" customWidth="1"/>
    <col min="26" max="26" width="14" style="31" customWidth="1"/>
    <col min="27" max="27" width="0" style="30" hidden="1" customWidth="1"/>
    <col min="28" max="28" width="9.1796875" style="109" customWidth="1"/>
    <col min="29" max="16384" width="9.1796875" style="30"/>
  </cols>
  <sheetData>
    <row r="1" spans="1:28" s="14" customFormat="1" ht="23.15" customHeight="1" x14ac:dyDescent="0.25">
      <c r="A1" s="182" t="s">
        <v>118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  <c r="AB1" s="146"/>
    </row>
    <row r="2" spans="1:28" s="14" customFormat="1" ht="15" customHeight="1" x14ac:dyDescent="0.25">
      <c r="A2" s="15"/>
      <c r="B2" s="16"/>
      <c r="C2" s="17"/>
      <c r="D2" s="18"/>
      <c r="E2" s="17"/>
      <c r="F2" s="18"/>
      <c r="G2" s="19"/>
      <c r="H2" s="19"/>
      <c r="I2" s="98"/>
      <c r="J2" s="19"/>
      <c r="K2" s="16"/>
      <c r="L2" s="16"/>
      <c r="M2" s="16"/>
      <c r="N2" s="16"/>
      <c r="O2" s="17"/>
      <c r="P2" s="16"/>
      <c r="Q2" s="18"/>
      <c r="R2" s="16"/>
      <c r="S2" s="16"/>
      <c r="T2" s="16"/>
      <c r="U2" s="16"/>
      <c r="V2" s="16"/>
      <c r="W2" s="16"/>
      <c r="X2" s="16"/>
      <c r="Y2" s="16"/>
      <c r="Z2" s="17"/>
      <c r="AB2" s="146"/>
    </row>
    <row r="3" spans="1:28" s="14" customFormat="1" ht="23.15" customHeight="1" x14ac:dyDescent="0.25">
      <c r="A3" s="208" t="s">
        <v>72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U3" s="209"/>
      <c r="V3" s="209"/>
      <c r="W3" s="209"/>
      <c r="X3" s="209"/>
      <c r="Y3" s="209"/>
      <c r="Z3" s="210"/>
      <c r="AB3" s="146"/>
    </row>
    <row r="4" spans="1:28" s="14" customFormat="1" ht="23.15" customHeight="1" x14ac:dyDescent="0.25">
      <c r="A4" s="24"/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  <c r="Z4" s="97"/>
      <c r="AB4" s="146"/>
    </row>
    <row r="5" spans="1:28" s="14" customFormat="1" ht="23.15" customHeight="1" x14ac:dyDescent="0.3">
      <c r="A5" s="203" t="s">
        <v>73</v>
      </c>
      <c r="B5" s="216"/>
      <c r="C5" s="216"/>
      <c r="D5" s="216"/>
      <c r="E5" s="216"/>
      <c r="F5" s="204"/>
      <c r="G5" s="153">
        <f>(G40)</f>
        <v>17580.670000000002</v>
      </c>
      <c r="H5" s="96"/>
      <c r="I5" s="96"/>
      <c r="J5" s="96"/>
      <c r="K5" s="96"/>
      <c r="L5" s="96"/>
      <c r="M5" s="96"/>
      <c r="N5" s="96"/>
      <c r="O5" s="96"/>
      <c r="P5" s="106"/>
      <c r="Q5" s="106"/>
      <c r="R5" s="106"/>
      <c r="S5" s="106"/>
      <c r="T5" s="106"/>
      <c r="U5" s="106"/>
      <c r="V5" s="106"/>
      <c r="W5" s="106"/>
      <c r="X5" s="106"/>
      <c r="Y5" s="106"/>
      <c r="Z5" s="97"/>
      <c r="AB5" s="146"/>
    </row>
    <row r="6" spans="1:28" s="14" customFormat="1" ht="23.15" customHeight="1" x14ac:dyDescent="0.3">
      <c r="A6" s="203" t="s">
        <v>74</v>
      </c>
      <c r="B6" s="216"/>
      <c r="C6" s="216"/>
      <c r="D6" s="216"/>
      <c r="E6" s="216"/>
      <c r="F6" s="216"/>
      <c r="G6" s="155" t="e">
        <f>(AA40)</f>
        <v>#REF!</v>
      </c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97"/>
      <c r="AB6" s="146"/>
    </row>
    <row r="7" spans="1:28" s="14" customFormat="1" ht="23.15" customHeight="1" x14ac:dyDescent="0.25">
      <c r="A7" s="24"/>
      <c r="B7" s="25"/>
      <c r="C7" s="26"/>
      <c r="D7" s="27"/>
      <c r="E7" s="26"/>
      <c r="F7" s="27"/>
      <c r="G7" s="28"/>
      <c r="H7" s="28"/>
      <c r="I7" s="99"/>
      <c r="J7" s="28"/>
      <c r="K7" s="25"/>
      <c r="L7" s="25"/>
      <c r="M7" s="25"/>
      <c r="N7" s="25"/>
      <c r="O7" s="26"/>
      <c r="P7" s="25"/>
      <c r="Q7" s="27"/>
      <c r="R7" s="25"/>
      <c r="S7" s="25"/>
      <c r="T7" s="25"/>
      <c r="U7" s="25"/>
      <c r="V7" s="25"/>
      <c r="W7" s="25"/>
      <c r="X7" s="25"/>
      <c r="Y7" s="25"/>
      <c r="Z7" s="105"/>
      <c r="AB7" s="146"/>
    </row>
    <row r="8" spans="1:28" s="14" customFormat="1" ht="23.15" customHeight="1" x14ac:dyDescent="0.25">
      <c r="A8" s="165" t="s">
        <v>14</v>
      </c>
      <c r="B8" s="166"/>
      <c r="C8" s="167"/>
      <c r="D8" s="165" t="s">
        <v>15</v>
      </c>
      <c r="E8" s="166"/>
      <c r="F8" s="166"/>
      <c r="G8" s="166"/>
      <c r="H8" s="166"/>
      <c r="I8" s="166"/>
      <c r="J8" s="166"/>
      <c r="K8" s="166"/>
      <c r="L8" s="167"/>
      <c r="M8" s="165" t="s">
        <v>16</v>
      </c>
      <c r="N8" s="166"/>
      <c r="O8" s="167"/>
      <c r="P8" s="165" t="s">
        <v>17</v>
      </c>
      <c r="Q8" s="167"/>
      <c r="R8" s="165" t="s">
        <v>18</v>
      </c>
      <c r="S8" s="166"/>
      <c r="T8" s="166"/>
      <c r="U8" s="167"/>
      <c r="V8" s="165" t="s">
        <v>19</v>
      </c>
      <c r="W8" s="166"/>
      <c r="X8" s="166"/>
      <c r="Y8" s="52" t="s">
        <v>47</v>
      </c>
      <c r="Z8" s="52" t="s">
        <v>71</v>
      </c>
      <c r="AB8" s="146"/>
    </row>
    <row r="9" spans="1:28" ht="36" customHeight="1" x14ac:dyDescent="0.25">
      <c r="A9" s="45" t="s">
        <v>21</v>
      </c>
      <c r="B9" s="45" t="s">
        <v>22</v>
      </c>
      <c r="C9" s="103" t="s">
        <v>25</v>
      </c>
      <c r="D9" s="45" t="s">
        <v>24</v>
      </c>
      <c r="E9" s="47" t="s">
        <v>25</v>
      </c>
      <c r="F9" s="45" t="s">
        <v>26</v>
      </c>
      <c r="G9" s="100" t="s">
        <v>66</v>
      </c>
      <c r="H9" s="48" t="s">
        <v>67</v>
      </c>
      <c r="I9" s="101" t="s">
        <v>68</v>
      </c>
      <c r="J9" s="100" t="s">
        <v>69</v>
      </c>
      <c r="K9" s="45" t="s">
        <v>28</v>
      </c>
      <c r="L9" s="45" t="s">
        <v>113</v>
      </c>
      <c r="M9" s="45" t="s">
        <v>21</v>
      </c>
      <c r="N9" s="45" t="s">
        <v>24</v>
      </c>
      <c r="O9" s="103" t="s">
        <v>25</v>
      </c>
      <c r="P9" s="45" t="s">
        <v>33</v>
      </c>
      <c r="Q9" s="45" t="s">
        <v>26</v>
      </c>
      <c r="R9" s="45" t="s">
        <v>33</v>
      </c>
      <c r="S9" s="45" t="s">
        <v>34</v>
      </c>
      <c r="T9" s="45" t="s">
        <v>35</v>
      </c>
      <c r="U9" s="45" t="s">
        <v>36</v>
      </c>
      <c r="V9" s="45" t="s">
        <v>21</v>
      </c>
      <c r="W9" s="45" t="s">
        <v>24</v>
      </c>
      <c r="X9" s="45" t="s">
        <v>37</v>
      </c>
      <c r="Y9" s="45" t="s">
        <v>25</v>
      </c>
      <c r="Z9" s="104" t="s">
        <v>70</v>
      </c>
    </row>
    <row r="10" spans="1:28" x14ac:dyDescent="0.25">
      <c r="A10" s="37"/>
      <c r="B10" s="37"/>
      <c r="C10" s="38"/>
      <c r="D10" s="54"/>
      <c r="E10" s="38"/>
      <c r="F10" s="39"/>
      <c r="G10" s="40"/>
      <c r="H10" s="40"/>
      <c r="I10" s="102"/>
      <c r="J10" s="40"/>
      <c r="K10" s="37"/>
      <c r="L10" s="37"/>
      <c r="M10" s="37"/>
      <c r="N10" s="37"/>
      <c r="O10" s="38"/>
      <c r="P10" s="37"/>
      <c r="Q10" s="39"/>
      <c r="R10" s="37"/>
      <c r="S10" s="37"/>
      <c r="T10" s="37"/>
      <c r="U10" s="37"/>
      <c r="V10" s="41"/>
      <c r="W10" s="41"/>
      <c r="X10" s="41"/>
      <c r="Y10" s="51"/>
      <c r="Z10" s="38"/>
    </row>
    <row r="11" spans="1:28" x14ac:dyDescent="0.25">
      <c r="A11" s="148">
        <v>2023</v>
      </c>
      <c r="B11" s="148">
        <v>1057</v>
      </c>
      <c r="C11" s="148" t="s">
        <v>119</v>
      </c>
      <c r="D11" s="149" t="s">
        <v>120</v>
      </c>
      <c r="E11" s="149" t="s">
        <v>121</v>
      </c>
      <c r="F11" s="149" t="s">
        <v>122</v>
      </c>
      <c r="G11" s="150">
        <v>-34.119999999999997</v>
      </c>
      <c r="H11" s="150">
        <v>-1.63</v>
      </c>
      <c r="I11" s="148" t="s">
        <v>123</v>
      </c>
      <c r="J11" s="150">
        <f t="shared" ref="J11:J38" si="0">IF(I11="SI",G11-H11,G11)</f>
        <v>-32.489999999999995</v>
      </c>
      <c r="K11" s="148" t="s">
        <v>124</v>
      </c>
      <c r="L11" s="148" t="s">
        <v>125</v>
      </c>
      <c r="M11" s="148" t="s">
        <v>126</v>
      </c>
      <c r="N11" s="148" t="s">
        <v>127</v>
      </c>
      <c r="O11" s="148" t="s">
        <v>128</v>
      </c>
      <c r="P11" s="148" t="s">
        <v>129</v>
      </c>
      <c r="Q11" s="148" t="s">
        <v>130</v>
      </c>
      <c r="R11" s="30" t="s">
        <v>125</v>
      </c>
      <c r="S11" s="30">
        <v>0</v>
      </c>
      <c r="T11" s="30">
        <v>0</v>
      </c>
      <c r="U11" s="30">
        <v>0</v>
      </c>
      <c r="V11" s="30">
        <v>0</v>
      </c>
      <c r="W11" s="30">
        <v>0</v>
      </c>
      <c r="X11" s="30">
        <v>0</v>
      </c>
      <c r="Y11" s="148" t="s">
        <v>125</v>
      </c>
      <c r="Z11" s="148" t="s">
        <v>131</v>
      </c>
      <c r="AA11" s="30" t="e">
        <f>IF(#REF!=#REF!,0,1)</f>
        <v>#REF!</v>
      </c>
    </row>
    <row r="12" spans="1:28" x14ac:dyDescent="0.25">
      <c r="A12" s="148">
        <v>2025</v>
      </c>
      <c r="B12" s="148">
        <v>796</v>
      </c>
      <c r="C12" s="148" t="s">
        <v>132</v>
      </c>
      <c r="D12" s="149" t="s">
        <v>133</v>
      </c>
      <c r="E12" s="149" t="s">
        <v>134</v>
      </c>
      <c r="F12" s="149" t="s">
        <v>135</v>
      </c>
      <c r="G12" s="150">
        <v>1460.34</v>
      </c>
      <c r="H12" s="150">
        <v>263.33999999999997</v>
      </c>
      <c r="I12" s="148" t="s">
        <v>123</v>
      </c>
      <c r="J12" s="150">
        <f t="shared" si="0"/>
        <v>1197</v>
      </c>
      <c r="K12" s="148" t="s">
        <v>136</v>
      </c>
      <c r="L12" s="148" t="s">
        <v>137</v>
      </c>
      <c r="M12" s="148" t="s">
        <v>138</v>
      </c>
      <c r="N12" s="148" t="s">
        <v>139</v>
      </c>
      <c r="O12" s="148" t="s">
        <v>140</v>
      </c>
      <c r="P12" s="148" t="s">
        <v>129</v>
      </c>
      <c r="Q12" s="148" t="s">
        <v>130</v>
      </c>
      <c r="R12" s="30" t="s">
        <v>141</v>
      </c>
      <c r="S12" s="30">
        <v>2020</v>
      </c>
      <c r="T12" s="30">
        <v>20201</v>
      </c>
      <c r="U12" s="30">
        <v>13</v>
      </c>
      <c r="V12" s="30">
        <v>2025</v>
      </c>
      <c r="W12" s="30">
        <v>357</v>
      </c>
      <c r="X12" s="30">
        <v>0</v>
      </c>
      <c r="Y12" s="148" t="s">
        <v>125</v>
      </c>
      <c r="Z12" s="148" t="s">
        <v>142</v>
      </c>
      <c r="AA12" s="30" t="e">
        <f>IF(#REF!=#REF!,0,1)</f>
        <v>#REF!</v>
      </c>
    </row>
    <row r="13" spans="1:28" x14ac:dyDescent="0.25">
      <c r="A13" s="148">
        <v>2023</v>
      </c>
      <c r="B13" s="148">
        <v>422</v>
      </c>
      <c r="C13" s="148" t="s">
        <v>143</v>
      </c>
      <c r="D13" s="149" t="s">
        <v>144</v>
      </c>
      <c r="E13" s="149" t="s">
        <v>145</v>
      </c>
      <c r="F13" s="149" t="s">
        <v>146</v>
      </c>
      <c r="G13" s="150">
        <v>0.92</v>
      </c>
      <c r="H13" s="150">
        <v>0.92</v>
      </c>
      <c r="I13" s="148" t="s">
        <v>123</v>
      </c>
      <c r="J13" s="150">
        <f t="shared" si="0"/>
        <v>0</v>
      </c>
      <c r="K13" s="148" t="s">
        <v>147</v>
      </c>
      <c r="L13" s="148" t="s">
        <v>125</v>
      </c>
      <c r="M13" s="148" t="s">
        <v>126</v>
      </c>
      <c r="N13" s="148" t="s">
        <v>148</v>
      </c>
      <c r="O13" s="148" t="s">
        <v>149</v>
      </c>
      <c r="P13" s="148" t="s">
        <v>150</v>
      </c>
      <c r="Q13" s="148" t="s">
        <v>151</v>
      </c>
      <c r="R13" s="30" t="s">
        <v>152</v>
      </c>
      <c r="S13" s="30">
        <v>1130</v>
      </c>
      <c r="T13" s="30">
        <v>1276</v>
      </c>
      <c r="U13" s="30">
        <v>2</v>
      </c>
      <c r="V13" s="30">
        <v>2020</v>
      </c>
      <c r="W13" s="30">
        <v>620</v>
      </c>
      <c r="X13" s="30">
        <v>0</v>
      </c>
      <c r="Y13" s="148" t="s">
        <v>125</v>
      </c>
      <c r="Z13" s="148" t="s">
        <v>153</v>
      </c>
      <c r="AA13" s="30" t="e">
        <f>IF(#REF!=#REF!,0,1)</f>
        <v>#REF!</v>
      </c>
    </row>
    <row r="14" spans="1:28" x14ac:dyDescent="0.25">
      <c r="A14" s="148">
        <v>2025</v>
      </c>
      <c r="B14" s="148">
        <v>529</v>
      </c>
      <c r="C14" s="148" t="s">
        <v>154</v>
      </c>
      <c r="D14" s="149" t="s">
        <v>155</v>
      </c>
      <c r="E14" s="149" t="s">
        <v>156</v>
      </c>
      <c r="F14" s="149" t="s">
        <v>157</v>
      </c>
      <c r="G14" s="150">
        <v>12.08</v>
      </c>
      <c r="H14" s="150">
        <v>2.1800000000000002</v>
      </c>
      <c r="I14" s="148" t="s">
        <v>123</v>
      </c>
      <c r="J14" s="150">
        <f t="shared" si="0"/>
        <v>9.9</v>
      </c>
      <c r="K14" s="148" t="s">
        <v>158</v>
      </c>
      <c r="L14" s="148" t="s">
        <v>159</v>
      </c>
      <c r="M14" s="148" t="s">
        <v>138</v>
      </c>
      <c r="N14" s="148" t="s">
        <v>160</v>
      </c>
      <c r="O14" s="148" t="s">
        <v>161</v>
      </c>
      <c r="P14" s="148" t="s">
        <v>162</v>
      </c>
      <c r="Q14" s="148" t="s">
        <v>163</v>
      </c>
      <c r="R14" s="30" t="s">
        <v>164</v>
      </c>
      <c r="S14" s="30">
        <v>1030</v>
      </c>
      <c r="T14" s="30">
        <v>10302</v>
      </c>
      <c r="U14" s="30">
        <v>28</v>
      </c>
      <c r="V14" s="30">
        <v>2025</v>
      </c>
      <c r="W14" s="30">
        <v>289</v>
      </c>
      <c r="X14" s="30">
        <v>0</v>
      </c>
      <c r="Y14" s="148" t="s">
        <v>125</v>
      </c>
      <c r="Z14" s="148" t="s">
        <v>165</v>
      </c>
      <c r="AA14" s="30" t="e">
        <f>IF(#REF!=#REF!,0,1)</f>
        <v>#REF!</v>
      </c>
    </row>
    <row r="15" spans="1:28" x14ac:dyDescent="0.25">
      <c r="A15" s="148">
        <v>2025</v>
      </c>
      <c r="B15" s="148">
        <v>791</v>
      </c>
      <c r="C15" s="148" t="s">
        <v>166</v>
      </c>
      <c r="D15" s="149" t="s">
        <v>167</v>
      </c>
      <c r="E15" s="149" t="s">
        <v>168</v>
      </c>
      <c r="F15" s="149" t="s">
        <v>169</v>
      </c>
      <c r="G15" s="150">
        <v>309.57</v>
      </c>
      <c r="H15" s="150">
        <v>53.13</v>
      </c>
      <c r="I15" s="148" t="s">
        <v>123</v>
      </c>
      <c r="J15" s="150">
        <f t="shared" si="0"/>
        <v>256.44</v>
      </c>
      <c r="K15" s="148" t="s">
        <v>170</v>
      </c>
      <c r="L15" s="148" t="s">
        <v>171</v>
      </c>
      <c r="M15" s="148" t="s">
        <v>138</v>
      </c>
      <c r="N15" s="148" t="s">
        <v>172</v>
      </c>
      <c r="O15" s="148" t="s">
        <v>168</v>
      </c>
      <c r="P15" s="148" t="s">
        <v>129</v>
      </c>
      <c r="Q15" s="148" t="s">
        <v>130</v>
      </c>
      <c r="R15" s="30" t="s">
        <v>164</v>
      </c>
      <c r="S15" s="30">
        <v>1030</v>
      </c>
      <c r="T15" s="30">
        <v>10302</v>
      </c>
      <c r="U15" s="30">
        <v>54</v>
      </c>
      <c r="V15" s="30">
        <v>2025</v>
      </c>
      <c r="W15" s="30">
        <v>389</v>
      </c>
      <c r="X15" s="30">
        <v>0</v>
      </c>
      <c r="Y15" s="148" t="s">
        <v>173</v>
      </c>
      <c r="Z15" s="148" t="s">
        <v>174</v>
      </c>
      <c r="AA15" s="30" t="e">
        <f>IF(#REF!=#REF!,0,1)</f>
        <v>#REF!</v>
      </c>
    </row>
    <row r="16" spans="1:28" x14ac:dyDescent="0.25">
      <c r="A16" s="148">
        <v>2025</v>
      </c>
      <c r="B16" s="148">
        <v>28</v>
      </c>
      <c r="C16" s="148" t="s">
        <v>175</v>
      </c>
      <c r="D16" s="149" t="s">
        <v>176</v>
      </c>
      <c r="E16" s="149" t="s">
        <v>177</v>
      </c>
      <c r="F16" s="149" t="s">
        <v>178</v>
      </c>
      <c r="G16" s="150">
        <v>610</v>
      </c>
      <c r="H16" s="150">
        <v>0</v>
      </c>
      <c r="I16" s="148" t="s">
        <v>179</v>
      </c>
      <c r="J16" s="150">
        <f t="shared" si="0"/>
        <v>610</v>
      </c>
      <c r="K16" s="148" t="s">
        <v>180</v>
      </c>
      <c r="L16" s="148" t="s">
        <v>181</v>
      </c>
      <c r="M16" s="148" t="s">
        <v>138</v>
      </c>
      <c r="N16" s="148" t="s">
        <v>182</v>
      </c>
      <c r="O16" s="148" t="s">
        <v>183</v>
      </c>
      <c r="P16" s="148" t="s">
        <v>162</v>
      </c>
      <c r="Q16" s="148" t="s">
        <v>163</v>
      </c>
      <c r="R16" s="30" t="s">
        <v>164</v>
      </c>
      <c r="S16" s="30">
        <v>1030</v>
      </c>
      <c r="T16" s="30">
        <v>10302</v>
      </c>
      <c r="U16" s="30">
        <v>58</v>
      </c>
      <c r="V16" s="30">
        <v>2024</v>
      </c>
      <c r="W16" s="30">
        <v>629</v>
      </c>
      <c r="X16" s="30">
        <v>0</v>
      </c>
      <c r="Y16" s="148" t="s">
        <v>125</v>
      </c>
      <c r="Z16" s="148" t="s">
        <v>184</v>
      </c>
      <c r="AA16" s="30" t="e">
        <f>IF(#REF!=#REF!,0,1)</f>
        <v>#REF!</v>
      </c>
    </row>
    <row r="17" spans="1:27" x14ac:dyDescent="0.25">
      <c r="A17" s="148">
        <v>2025</v>
      </c>
      <c r="B17" s="148">
        <v>172</v>
      </c>
      <c r="C17" s="148" t="s">
        <v>185</v>
      </c>
      <c r="D17" s="149" t="s">
        <v>186</v>
      </c>
      <c r="E17" s="149" t="s">
        <v>187</v>
      </c>
      <c r="F17" s="149" t="s">
        <v>188</v>
      </c>
      <c r="G17" s="150">
        <v>1700</v>
      </c>
      <c r="H17" s="150">
        <v>306.56</v>
      </c>
      <c r="I17" s="148" t="s">
        <v>123</v>
      </c>
      <c r="J17" s="150">
        <f t="shared" si="0"/>
        <v>1393.44</v>
      </c>
      <c r="K17" s="148" t="s">
        <v>189</v>
      </c>
      <c r="L17" s="148" t="s">
        <v>190</v>
      </c>
      <c r="M17" s="148" t="s">
        <v>138</v>
      </c>
      <c r="N17" s="148" t="s">
        <v>191</v>
      </c>
      <c r="O17" s="148" t="s">
        <v>187</v>
      </c>
      <c r="P17" s="148" t="s">
        <v>162</v>
      </c>
      <c r="Q17" s="148" t="s">
        <v>163</v>
      </c>
      <c r="R17" s="30" t="s">
        <v>164</v>
      </c>
      <c r="S17" s="30">
        <v>1030</v>
      </c>
      <c r="T17" s="30">
        <v>10301</v>
      </c>
      <c r="U17" s="30">
        <v>5</v>
      </c>
      <c r="V17" s="30">
        <v>2025</v>
      </c>
      <c r="W17" s="30">
        <v>213</v>
      </c>
      <c r="X17" s="30">
        <v>0</v>
      </c>
      <c r="Y17" s="148" t="s">
        <v>125</v>
      </c>
      <c r="Z17" s="148" t="s">
        <v>192</v>
      </c>
      <c r="AA17" s="30" t="e">
        <f>IF(#REF!=#REF!,0,1)</f>
        <v>#REF!</v>
      </c>
    </row>
    <row r="18" spans="1:27" x14ac:dyDescent="0.25">
      <c r="A18" s="148">
        <v>2025</v>
      </c>
      <c r="B18" s="148">
        <v>786</v>
      </c>
      <c r="C18" s="148" t="s">
        <v>193</v>
      </c>
      <c r="D18" s="149" t="s">
        <v>194</v>
      </c>
      <c r="E18" s="149" t="s">
        <v>195</v>
      </c>
      <c r="F18" s="149" t="s">
        <v>196</v>
      </c>
      <c r="G18" s="150">
        <v>122</v>
      </c>
      <c r="H18" s="150">
        <v>22</v>
      </c>
      <c r="I18" s="148" t="s">
        <v>123</v>
      </c>
      <c r="J18" s="150">
        <f t="shared" si="0"/>
        <v>100</v>
      </c>
      <c r="K18" s="148" t="s">
        <v>197</v>
      </c>
      <c r="L18" s="148" t="s">
        <v>198</v>
      </c>
      <c r="M18" s="148" t="s">
        <v>138</v>
      </c>
      <c r="N18" s="148" t="s">
        <v>199</v>
      </c>
      <c r="O18" s="148" t="s">
        <v>195</v>
      </c>
      <c r="P18" s="148" t="s">
        <v>129</v>
      </c>
      <c r="Q18" s="148" t="s">
        <v>130</v>
      </c>
      <c r="R18" s="30" t="s">
        <v>164</v>
      </c>
      <c r="S18" s="30">
        <v>1030</v>
      </c>
      <c r="T18" s="30">
        <v>10302</v>
      </c>
      <c r="U18" s="30">
        <v>54</v>
      </c>
      <c r="V18" s="30">
        <v>2025</v>
      </c>
      <c r="W18" s="30">
        <v>238</v>
      </c>
      <c r="X18" s="30">
        <v>0</v>
      </c>
      <c r="Y18" s="148" t="s">
        <v>173</v>
      </c>
      <c r="Z18" s="148" t="s">
        <v>200</v>
      </c>
      <c r="AA18" s="30" t="e">
        <f>IF(#REF!=#REF!,0,1)</f>
        <v>#REF!</v>
      </c>
    </row>
    <row r="19" spans="1:27" x14ac:dyDescent="0.25">
      <c r="A19" s="148">
        <v>2021</v>
      </c>
      <c r="B19" s="148">
        <v>1120</v>
      </c>
      <c r="C19" s="148" t="s">
        <v>201</v>
      </c>
      <c r="D19" s="149" t="s">
        <v>202</v>
      </c>
      <c r="E19" s="149" t="s">
        <v>203</v>
      </c>
      <c r="F19" s="149" t="s">
        <v>204</v>
      </c>
      <c r="G19" s="150">
        <v>793</v>
      </c>
      <c r="H19" s="150">
        <v>143</v>
      </c>
      <c r="I19" s="148" t="s">
        <v>123</v>
      </c>
      <c r="J19" s="150">
        <f t="shared" si="0"/>
        <v>650</v>
      </c>
      <c r="K19" s="148" t="s">
        <v>125</v>
      </c>
      <c r="L19" s="148" t="s">
        <v>205</v>
      </c>
      <c r="M19" s="148" t="s">
        <v>206</v>
      </c>
      <c r="N19" s="148" t="s">
        <v>207</v>
      </c>
      <c r="O19" s="148" t="s">
        <v>203</v>
      </c>
      <c r="P19" s="148" t="s">
        <v>129</v>
      </c>
      <c r="Q19" s="148" t="s">
        <v>130</v>
      </c>
      <c r="R19" s="30" t="s">
        <v>125</v>
      </c>
      <c r="S19" s="30">
        <v>0</v>
      </c>
      <c r="T19" s="30">
        <v>0</v>
      </c>
      <c r="U19" s="30">
        <v>0</v>
      </c>
      <c r="V19" s="30">
        <v>0</v>
      </c>
      <c r="W19" s="30">
        <v>0</v>
      </c>
      <c r="X19" s="30">
        <v>0</v>
      </c>
      <c r="Y19" s="148" t="s">
        <v>125</v>
      </c>
      <c r="Z19" s="148" t="s">
        <v>208</v>
      </c>
      <c r="AA19" s="30" t="e">
        <f>IF(#REF!=#REF!,0,1)</f>
        <v>#REF!</v>
      </c>
    </row>
    <row r="20" spans="1:27" x14ac:dyDescent="0.25">
      <c r="A20" s="148">
        <v>2025</v>
      </c>
      <c r="B20" s="148">
        <v>797</v>
      </c>
      <c r="C20" s="148" t="s">
        <v>209</v>
      </c>
      <c r="D20" s="149" t="s">
        <v>210</v>
      </c>
      <c r="E20" s="149" t="s">
        <v>166</v>
      </c>
      <c r="F20" s="149" t="s">
        <v>211</v>
      </c>
      <c r="G20" s="150">
        <v>5478</v>
      </c>
      <c r="H20" s="150">
        <v>498</v>
      </c>
      <c r="I20" s="148" t="s">
        <v>123</v>
      </c>
      <c r="J20" s="150">
        <f t="shared" si="0"/>
        <v>4980</v>
      </c>
      <c r="K20" s="148" t="s">
        <v>212</v>
      </c>
      <c r="L20" s="148" t="s">
        <v>213</v>
      </c>
      <c r="M20" s="148" t="s">
        <v>138</v>
      </c>
      <c r="N20" s="148" t="s">
        <v>214</v>
      </c>
      <c r="O20" s="148" t="s">
        <v>166</v>
      </c>
      <c r="P20" s="148" t="s">
        <v>129</v>
      </c>
      <c r="Q20" s="148" t="s">
        <v>130</v>
      </c>
      <c r="R20" s="30" t="s">
        <v>141</v>
      </c>
      <c r="S20" s="30">
        <v>2020</v>
      </c>
      <c r="T20" s="30">
        <v>20201</v>
      </c>
      <c r="U20" s="30">
        <v>28</v>
      </c>
      <c r="V20" s="30">
        <v>2025</v>
      </c>
      <c r="W20" s="30">
        <v>419</v>
      </c>
      <c r="X20" s="30">
        <v>0</v>
      </c>
      <c r="Y20" s="148" t="s">
        <v>215</v>
      </c>
      <c r="Z20" s="148" t="s">
        <v>216</v>
      </c>
      <c r="AA20" s="30" t="e">
        <f>IF(#REF!=#REF!,0,1)</f>
        <v>#REF!</v>
      </c>
    </row>
    <row r="21" spans="1:27" x14ac:dyDescent="0.25">
      <c r="A21" s="148">
        <v>2018</v>
      </c>
      <c r="B21" s="148">
        <v>225</v>
      </c>
      <c r="C21" s="148" t="s">
        <v>217</v>
      </c>
      <c r="D21" s="149" t="s">
        <v>218</v>
      </c>
      <c r="E21" s="149" t="s">
        <v>219</v>
      </c>
      <c r="F21" s="149" t="s">
        <v>125</v>
      </c>
      <c r="G21" s="150">
        <v>3.29</v>
      </c>
      <c r="H21" s="150">
        <v>0.59</v>
      </c>
      <c r="I21" s="148" t="s">
        <v>123</v>
      </c>
      <c r="J21" s="150">
        <f t="shared" si="0"/>
        <v>2.7</v>
      </c>
      <c r="K21" s="148" t="s">
        <v>125</v>
      </c>
      <c r="L21" s="148" t="s">
        <v>220</v>
      </c>
      <c r="M21" s="148" t="s">
        <v>221</v>
      </c>
      <c r="N21" s="148" t="s">
        <v>222</v>
      </c>
      <c r="O21" s="148" t="s">
        <v>223</v>
      </c>
      <c r="P21" s="148" t="s">
        <v>224</v>
      </c>
      <c r="Q21" s="148" t="s">
        <v>224</v>
      </c>
      <c r="R21" s="30" t="s">
        <v>125</v>
      </c>
      <c r="S21" s="30">
        <v>0</v>
      </c>
      <c r="T21" s="30">
        <v>0</v>
      </c>
      <c r="U21" s="30">
        <v>0</v>
      </c>
      <c r="V21" s="30">
        <v>0</v>
      </c>
      <c r="W21" s="30">
        <v>0</v>
      </c>
      <c r="X21" s="30">
        <v>0</v>
      </c>
      <c r="Y21" s="148" t="s">
        <v>125</v>
      </c>
      <c r="Z21" s="148" t="s">
        <v>225</v>
      </c>
      <c r="AA21" s="30" t="e">
        <f>IF(#REF!=#REF!,0,1)</f>
        <v>#REF!</v>
      </c>
    </row>
    <row r="22" spans="1:27" x14ac:dyDescent="0.25">
      <c r="A22" s="148">
        <v>2020</v>
      </c>
      <c r="B22" s="148">
        <v>1169</v>
      </c>
      <c r="C22" s="148" t="s">
        <v>226</v>
      </c>
      <c r="D22" s="149" t="s">
        <v>227</v>
      </c>
      <c r="E22" s="149" t="s">
        <v>228</v>
      </c>
      <c r="F22" s="149" t="s">
        <v>229</v>
      </c>
      <c r="G22" s="150">
        <v>183</v>
      </c>
      <c r="H22" s="150">
        <v>33</v>
      </c>
      <c r="I22" s="148" t="s">
        <v>123</v>
      </c>
      <c r="J22" s="150">
        <f t="shared" si="0"/>
        <v>150</v>
      </c>
      <c r="K22" s="148" t="s">
        <v>125</v>
      </c>
      <c r="L22" s="148" t="s">
        <v>230</v>
      </c>
      <c r="M22" s="148" t="s">
        <v>231</v>
      </c>
      <c r="N22" s="148" t="s">
        <v>232</v>
      </c>
      <c r="O22" s="148" t="s">
        <v>233</v>
      </c>
      <c r="P22" s="148" t="s">
        <v>129</v>
      </c>
      <c r="Q22" s="148" t="s">
        <v>130</v>
      </c>
      <c r="R22" s="30" t="s">
        <v>125</v>
      </c>
      <c r="S22" s="30">
        <v>0</v>
      </c>
      <c r="T22" s="30">
        <v>0</v>
      </c>
      <c r="U22" s="30">
        <v>0</v>
      </c>
      <c r="V22" s="30">
        <v>0</v>
      </c>
      <c r="W22" s="30">
        <v>0</v>
      </c>
      <c r="X22" s="30">
        <v>0</v>
      </c>
      <c r="Y22" s="148" t="s">
        <v>125</v>
      </c>
      <c r="Z22" s="148" t="s">
        <v>234</v>
      </c>
      <c r="AA22" s="30" t="e">
        <f>IF(#REF!=#REF!,0,1)</f>
        <v>#REF!</v>
      </c>
    </row>
    <row r="23" spans="1:27" x14ac:dyDescent="0.25">
      <c r="A23" s="148">
        <v>2020</v>
      </c>
      <c r="B23" s="148">
        <v>1170</v>
      </c>
      <c r="C23" s="148" t="s">
        <v>226</v>
      </c>
      <c r="D23" s="149" t="s">
        <v>235</v>
      </c>
      <c r="E23" s="149" t="s">
        <v>228</v>
      </c>
      <c r="F23" s="149" t="s">
        <v>236</v>
      </c>
      <c r="G23" s="150">
        <v>135.86000000000001</v>
      </c>
      <c r="H23" s="150">
        <v>24.5</v>
      </c>
      <c r="I23" s="148" t="s">
        <v>123</v>
      </c>
      <c r="J23" s="150">
        <f t="shared" si="0"/>
        <v>111.36000000000001</v>
      </c>
      <c r="K23" s="148" t="s">
        <v>125</v>
      </c>
      <c r="L23" s="148" t="s">
        <v>237</v>
      </c>
      <c r="M23" s="148" t="s">
        <v>231</v>
      </c>
      <c r="N23" s="148" t="s">
        <v>238</v>
      </c>
      <c r="O23" s="148" t="s">
        <v>233</v>
      </c>
      <c r="P23" s="148" t="s">
        <v>129</v>
      </c>
      <c r="Q23" s="148" t="s">
        <v>130</v>
      </c>
      <c r="R23" s="30" t="s">
        <v>125</v>
      </c>
      <c r="S23" s="30">
        <v>0</v>
      </c>
      <c r="T23" s="30">
        <v>0</v>
      </c>
      <c r="U23" s="30">
        <v>0</v>
      </c>
      <c r="V23" s="30">
        <v>0</v>
      </c>
      <c r="W23" s="30">
        <v>0</v>
      </c>
      <c r="X23" s="30">
        <v>0</v>
      </c>
      <c r="Y23" s="148" t="s">
        <v>125</v>
      </c>
      <c r="Z23" s="148" t="s">
        <v>239</v>
      </c>
      <c r="AA23" s="30" t="e">
        <f>IF(#REF!=#REF!,0,1)</f>
        <v>#REF!</v>
      </c>
    </row>
    <row r="24" spans="1:27" x14ac:dyDescent="0.25">
      <c r="A24" s="148">
        <v>2025</v>
      </c>
      <c r="B24" s="148">
        <v>532</v>
      </c>
      <c r="C24" s="148" t="s">
        <v>154</v>
      </c>
      <c r="D24" s="149" t="s">
        <v>240</v>
      </c>
      <c r="E24" s="149" t="s">
        <v>241</v>
      </c>
      <c r="F24" s="149" t="s">
        <v>242</v>
      </c>
      <c r="G24" s="150">
        <v>115</v>
      </c>
      <c r="H24" s="150">
        <v>0</v>
      </c>
      <c r="I24" s="148" t="s">
        <v>179</v>
      </c>
      <c r="J24" s="150">
        <f t="shared" si="0"/>
        <v>115</v>
      </c>
      <c r="K24" s="148" t="s">
        <v>243</v>
      </c>
      <c r="L24" s="148" t="s">
        <v>244</v>
      </c>
      <c r="M24" s="148" t="s">
        <v>138</v>
      </c>
      <c r="N24" s="148" t="s">
        <v>245</v>
      </c>
      <c r="O24" s="148" t="s">
        <v>241</v>
      </c>
      <c r="P24" s="148" t="s">
        <v>162</v>
      </c>
      <c r="Q24" s="148" t="s">
        <v>163</v>
      </c>
      <c r="R24" s="30" t="s">
        <v>164</v>
      </c>
      <c r="S24" s="30">
        <v>1030</v>
      </c>
      <c r="T24" s="30">
        <v>10301</v>
      </c>
      <c r="U24" s="30">
        <v>11</v>
      </c>
      <c r="V24" s="30">
        <v>2025</v>
      </c>
      <c r="W24" s="30">
        <v>305</v>
      </c>
      <c r="X24" s="30">
        <v>0</v>
      </c>
      <c r="Y24" s="148" t="s">
        <v>125</v>
      </c>
      <c r="Z24" s="148" t="s">
        <v>246</v>
      </c>
      <c r="AA24" s="30" t="e">
        <f>IF(#REF!=#REF!,0,1)</f>
        <v>#REF!</v>
      </c>
    </row>
    <row r="25" spans="1:27" x14ac:dyDescent="0.25">
      <c r="A25" s="148">
        <v>2025</v>
      </c>
      <c r="B25" s="148">
        <v>792</v>
      </c>
      <c r="C25" s="148" t="s">
        <v>173</v>
      </c>
      <c r="D25" s="149" t="s">
        <v>247</v>
      </c>
      <c r="E25" s="149" t="s">
        <v>140</v>
      </c>
      <c r="F25" s="149" t="s">
        <v>248</v>
      </c>
      <c r="G25" s="150">
        <v>1046.96</v>
      </c>
      <c r="H25" s="150">
        <v>134.97999999999999</v>
      </c>
      <c r="I25" s="148" t="s">
        <v>179</v>
      </c>
      <c r="J25" s="150">
        <f t="shared" si="0"/>
        <v>1046.96</v>
      </c>
      <c r="K25" s="148" t="s">
        <v>125</v>
      </c>
      <c r="L25" s="148" t="s">
        <v>249</v>
      </c>
      <c r="M25" s="148" t="s">
        <v>138</v>
      </c>
      <c r="N25" s="148" t="s">
        <v>250</v>
      </c>
      <c r="O25" s="148" t="s">
        <v>251</v>
      </c>
      <c r="P25" s="148" t="s">
        <v>150</v>
      </c>
      <c r="Q25" s="148" t="s">
        <v>151</v>
      </c>
      <c r="R25" s="30" t="s">
        <v>164</v>
      </c>
      <c r="S25" s="30">
        <v>1030</v>
      </c>
      <c r="T25" s="30">
        <v>10303</v>
      </c>
      <c r="U25" s="30">
        <v>33</v>
      </c>
      <c r="V25" s="30">
        <v>2025</v>
      </c>
      <c r="W25" s="30">
        <v>451</v>
      </c>
      <c r="X25" s="30">
        <v>0</v>
      </c>
      <c r="Y25" s="148" t="s">
        <v>252</v>
      </c>
      <c r="Z25" s="148" t="s">
        <v>253</v>
      </c>
      <c r="AA25" s="30" t="e">
        <f>IF(#REF!=#REF!,0,1)</f>
        <v>#REF!</v>
      </c>
    </row>
    <row r="26" spans="1:27" x14ac:dyDescent="0.25">
      <c r="A26" s="148">
        <v>2025</v>
      </c>
      <c r="B26" s="148">
        <v>164</v>
      </c>
      <c r="C26" s="148" t="s">
        <v>254</v>
      </c>
      <c r="D26" s="149" t="s">
        <v>255</v>
      </c>
      <c r="E26" s="149" t="s">
        <v>184</v>
      </c>
      <c r="F26" s="149" t="s">
        <v>256</v>
      </c>
      <c r="G26" s="150">
        <v>26952</v>
      </c>
      <c r="H26" s="150">
        <v>6718.66</v>
      </c>
      <c r="I26" s="148" t="s">
        <v>123</v>
      </c>
      <c r="J26" s="150">
        <f t="shared" si="0"/>
        <v>20233.34</v>
      </c>
      <c r="K26" s="148" t="s">
        <v>257</v>
      </c>
      <c r="L26" s="148" t="s">
        <v>258</v>
      </c>
      <c r="M26" s="148" t="s">
        <v>138</v>
      </c>
      <c r="N26" s="148" t="s">
        <v>259</v>
      </c>
      <c r="O26" s="148" t="s">
        <v>260</v>
      </c>
      <c r="P26" s="148" t="s">
        <v>261</v>
      </c>
      <c r="Q26" s="148" t="s">
        <v>262</v>
      </c>
      <c r="R26" s="30" t="s">
        <v>141</v>
      </c>
      <c r="S26" s="30">
        <v>2020</v>
      </c>
      <c r="T26" s="30">
        <v>20203</v>
      </c>
      <c r="U26" s="30">
        <v>4</v>
      </c>
      <c r="V26" s="30">
        <v>2024</v>
      </c>
      <c r="W26" s="30">
        <v>354</v>
      </c>
      <c r="X26" s="30">
        <v>0</v>
      </c>
      <c r="Y26" s="148" t="s">
        <v>125</v>
      </c>
      <c r="Z26" s="148" t="s">
        <v>263</v>
      </c>
      <c r="AA26" s="30" t="e">
        <f>IF(#REF!=#REF!,0,1)</f>
        <v>#REF!</v>
      </c>
    </row>
    <row r="27" spans="1:27" x14ac:dyDescent="0.25">
      <c r="A27" s="148">
        <v>2025</v>
      </c>
      <c r="B27" s="148">
        <v>165</v>
      </c>
      <c r="C27" s="148" t="s">
        <v>254</v>
      </c>
      <c r="D27" s="149" t="s">
        <v>264</v>
      </c>
      <c r="E27" s="149" t="s">
        <v>184</v>
      </c>
      <c r="F27" s="149" t="s">
        <v>265</v>
      </c>
      <c r="G27" s="150">
        <v>-26952</v>
      </c>
      <c r="H27" s="150">
        <v>-6718.66</v>
      </c>
      <c r="I27" s="148" t="s">
        <v>123</v>
      </c>
      <c r="J27" s="150">
        <f t="shared" si="0"/>
        <v>-20233.34</v>
      </c>
      <c r="K27" s="148" t="s">
        <v>257</v>
      </c>
      <c r="L27" s="148" t="s">
        <v>266</v>
      </c>
      <c r="M27" s="148" t="s">
        <v>138</v>
      </c>
      <c r="N27" s="148" t="s">
        <v>267</v>
      </c>
      <c r="O27" s="148" t="s">
        <v>260</v>
      </c>
      <c r="P27" s="148" t="s">
        <v>261</v>
      </c>
      <c r="Q27" s="148" t="s">
        <v>262</v>
      </c>
      <c r="R27" s="30" t="s">
        <v>141</v>
      </c>
      <c r="S27" s="30">
        <v>2020</v>
      </c>
      <c r="T27" s="30">
        <v>20203</v>
      </c>
      <c r="U27" s="30">
        <v>4</v>
      </c>
      <c r="V27" s="30">
        <v>2024</v>
      </c>
      <c r="W27" s="30">
        <v>354</v>
      </c>
      <c r="X27" s="30">
        <v>0</v>
      </c>
      <c r="Y27" s="148" t="s">
        <v>125</v>
      </c>
      <c r="Z27" s="148" t="s">
        <v>263</v>
      </c>
      <c r="AA27" s="30" t="e">
        <f>IF(#REF!=#REF!,0,1)</f>
        <v>#REF!</v>
      </c>
    </row>
    <row r="28" spans="1:27" x14ac:dyDescent="0.25">
      <c r="A28" s="148">
        <v>2025</v>
      </c>
      <c r="B28" s="148">
        <v>713</v>
      </c>
      <c r="C28" s="148" t="s">
        <v>268</v>
      </c>
      <c r="D28" s="149" t="s">
        <v>269</v>
      </c>
      <c r="E28" s="149" t="s">
        <v>270</v>
      </c>
      <c r="F28" s="149" t="s">
        <v>271</v>
      </c>
      <c r="G28" s="150">
        <v>-961.92</v>
      </c>
      <c r="H28" s="150">
        <v>-173.46</v>
      </c>
      <c r="I28" s="148" t="s">
        <v>123</v>
      </c>
      <c r="J28" s="150">
        <f t="shared" si="0"/>
        <v>-788.45999999999992</v>
      </c>
      <c r="K28" s="148" t="s">
        <v>272</v>
      </c>
      <c r="L28" s="148" t="s">
        <v>125</v>
      </c>
      <c r="M28" s="148" t="s">
        <v>138</v>
      </c>
      <c r="N28" s="148" t="s">
        <v>273</v>
      </c>
      <c r="O28" s="148" t="s">
        <v>274</v>
      </c>
      <c r="P28" s="148" t="s">
        <v>261</v>
      </c>
      <c r="Q28" s="148" t="s">
        <v>262</v>
      </c>
      <c r="R28" s="30" t="s">
        <v>164</v>
      </c>
      <c r="S28" s="30">
        <v>1030</v>
      </c>
      <c r="T28" s="30">
        <v>10302</v>
      </c>
      <c r="U28" s="30">
        <v>84</v>
      </c>
      <c r="V28" s="30">
        <v>2025</v>
      </c>
      <c r="W28" s="30">
        <v>309</v>
      </c>
      <c r="X28" s="30">
        <v>0</v>
      </c>
      <c r="Y28" s="148" t="s">
        <v>125</v>
      </c>
      <c r="Z28" s="148" t="s">
        <v>275</v>
      </c>
      <c r="AA28" s="30" t="e">
        <f>IF(#REF!=#REF!,0,1)</f>
        <v>#REF!</v>
      </c>
    </row>
    <row r="29" spans="1:27" x14ac:dyDescent="0.25">
      <c r="A29" s="148">
        <v>2025</v>
      </c>
      <c r="B29" s="148">
        <v>713</v>
      </c>
      <c r="C29" s="148" t="s">
        <v>268</v>
      </c>
      <c r="D29" s="149" t="s">
        <v>269</v>
      </c>
      <c r="E29" s="149" t="s">
        <v>270</v>
      </c>
      <c r="F29" s="149" t="s">
        <v>271</v>
      </c>
      <c r="G29" s="150">
        <v>-736.22</v>
      </c>
      <c r="H29" s="150">
        <v>-132.76</v>
      </c>
      <c r="I29" s="148" t="s">
        <v>123</v>
      </c>
      <c r="J29" s="150">
        <f t="shared" si="0"/>
        <v>-603.46</v>
      </c>
      <c r="K29" s="148" t="s">
        <v>272</v>
      </c>
      <c r="L29" s="148" t="s">
        <v>125</v>
      </c>
      <c r="M29" s="148" t="s">
        <v>138</v>
      </c>
      <c r="N29" s="148" t="s">
        <v>273</v>
      </c>
      <c r="O29" s="148" t="s">
        <v>274</v>
      </c>
      <c r="P29" s="148" t="s">
        <v>261</v>
      </c>
      <c r="Q29" s="148" t="s">
        <v>262</v>
      </c>
      <c r="R29" s="30" t="s">
        <v>164</v>
      </c>
      <c r="S29" s="30">
        <v>1030</v>
      </c>
      <c r="T29" s="30">
        <v>10302</v>
      </c>
      <c r="U29" s="30">
        <v>84</v>
      </c>
      <c r="V29" s="30">
        <v>2025</v>
      </c>
      <c r="W29" s="30">
        <v>309</v>
      </c>
      <c r="X29" s="30">
        <v>0</v>
      </c>
      <c r="Y29" s="148" t="s">
        <v>125</v>
      </c>
      <c r="Z29" s="148" t="s">
        <v>275</v>
      </c>
      <c r="AA29" s="30" t="e">
        <f>IF(#REF!=#REF!,0,1)</f>
        <v>#REF!</v>
      </c>
    </row>
    <row r="30" spans="1:27" x14ac:dyDescent="0.25">
      <c r="A30" s="148">
        <v>2025</v>
      </c>
      <c r="B30" s="148">
        <v>789</v>
      </c>
      <c r="C30" s="148" t="s">
        <v>276</v>
      </c>
      <c r="D30" s="149" t="s">
        <v>277</v>
      </c>
      <c r="E30" s="149" t="s">
        <v>278</v>
      </c>
      <c r="F30" s="149" t="s">
        <v>279</v>
      </c>
      <c r="G30" s="150">
        <v>1830</v>
      </c>
      <c r="H30" s="150">
        <v>330</v>
      </c>
      <c r="I30" s="148" t="s">
        <v>123</v>
      </c>
      <c r="J30" s="150">
        <f t="shared" si="0"/>
        <v>1500</v>
      </c>
      <c r="K30" s="148" t="s">
        <v>280</v>
      </c>
      <c r="L30" s="148" t="s">
        <v>281</v>
      </c>
      <c r="M30" s="148" t="s">
        <v>138</v>
      </c>
      <c r="N30" s="148" t="s">
        <v>282</v>
      </c>
      <c r="O30" s="148" t="s">
        <v>283</v>
      </c>
      <c r="P30" s="148" t="s">
        <v>129</v>
      </c>
      <c r="Q30" s="148" t="s">
        <v>130</v>
      </c>
      <c r="R30" s="30" t="s">
        <v>164</v>
      </c>
      <c r="S30" s="30">
        <v>1030</v>
      </c>
      <c r="T30" s="30">
        <v>10303</v>
      </c>
      <c r="U30" s="30">
        <v>45</v>
      </c>
      <c r="V30" s="30">
        <v>2025</v>
      </c>
      <c r="W30" s="30">
        <v>418</v>
      </c>
      <c r="X30" s="30">
        <v>0</v>
      </c>
      <c r="Y30" s="148" t="s">
        <v>173</v>
      </c>
      <c r="Z30" s="148" t="s">
        <v>215</v>
      </c>
      <c r="AA30" s="30" t="e">
        <f>IF(#REF!=#REF!,0,1)</f>
        <v>#REF!</v>
      </c>
    </row>
    <row r="31" spans="1:27" x14ac:dyDescent="0.25">
      <c r="A31" s="148">
        <v>2025</v>
      </c>
      <c r="B31" s="148">
        <v>795</v>
      </c>
      <c r="C31" s="148" t="s">
        <v>173</v>
      </c>
      <c r="D31" s="149" t="s">
        <v>284</v>
      </c>
      <c r="E31" s="149" t="s">
        <v>285</v>
      </c>
      <c r="F31" s="149" t="s">
        <v>286</v>
      </c>
      <c r="G31" s="150">
        <v>2334.84</v>
      </c>
      <c r="H31" s="150">
        <v>421.04</v>
      </c>
      <c r="I31" s="148" t="s">
        <v>123</v>
      </c>
      <c r="J31" s="150">
        <f t="shared" si="0"/>
        <v>1913.8000000000002</v>
      </c>
      <c r="K31" s="148" t="s">
        <v>287</v>
      </c>
      <c r="L31" s="148" t="s">
        <v>288</v>
      </c>
      <c r="M31" s="148" t="s">
        <v>138</v>
      </c>
      <c r="N31" s="148" t="s">
        <v>289</v>
      </c>
      <c r="O31" s="148" t="s">
        <v>285</v>
      </c>
      <c r="P31" s="148" t="s">
        <v>162</v>
      </c>
      <c r="Q31" s="148" t="s">
        <v>163</v>
      </c>
      <c r="R31" s="30" t="s">
        <v>164</v>
      </c>
      <c r="S31" s="30">
        <v>1030</v>
      </c>
      <c r="T31" s="30">
        <v>10302</v>
      </c>
      <c r="U31" s="30">
        <v>9</v>
      </c>
      <c r="V31" s="30">
        <v>2025</v>
      </c>
      <c r="W31" s="30">
        <v>298</v>
      </c>
      <c r="X31" s="30">
        <v>0</v>
      </c>
      <c r="Y31" s="148" t="s">
        <v>290</v>
      </c>
      <c r="Z31" s="148" t="s">
        <v>291</v>
      </c>
      <c r="AA31" s="30" t="e">
        <f>IF(#REF!=#REF!,0,1)</f>
        <v>#REF!</v>
      </c>
    </row>
    <row r="32" spans="1:27" x14ac:dyDescent="0.25">
      <c r="A32" s="148">
        <v>2024</v>
      </c>
      <c r="B32" s="148">
        <v>871</v>
      </c>
      <c r="C32" s="148" t="s">
        <v>292</v>
      </c>
      <c r="D32" s="149" t="s">
        <v>293</v>
      </c>
      <c r="E32" s="149" t="s">
        <v>294</v>
      </c>
      <c r="F32" s="149" t="s">
        <v>295</v>
      </c>
      <c r="G32" s="150">
        <v>553.89</v>
      </c>
      <c r="H32" s="150">
        <v>99.88</v>
      </c>
      <c r="I32" s="148" t="s">
        <v>123</v>
      </c>
      <c r="J32" s="150">
        <f t="shared" si="0"/>
        <v>454.01</v>
      </c>
      <c r="K32" s="148" t="s">
        <v>296</v>
      </c>
      <c r="L32" s="148" t="s">
        <v>297</v>
      </c>
      <c r="M32" s="148" t="s">
        <v>298</v>
      </c>
      <c r="N32" s="148" t="s">
        <v>299</v>
      </c>
      <c r="O32" s="148" t="s">
        <v>300</v>
      </c>
      <c r="P32" s="148" t="s">
        <v>129</v>
      </c>
      <c r="Q32" s="148" t="s">
        <v>130</v>
      </c>
      <c r="R32" s="30" t="s">
        <v>125</v>
      </c>
      <c r="S32" s="30">
        <v>0</v>
      </c>
      <c r="T32" s="30">
        <v>0</v>
      </c>
      <c r="U32" s="30">
        <v>0</v>
      </c>
      <c r="V32" s="30">
        <v>0</v>
      </c>
      <c r="W32" s="30">
        <v>0</v>
      </c>
      <c r="X32" s="30">
        <v>0</v>
      </c>
      <c r="Y32" s="148" t="s">
        <v>125</v>
      </c>
      <c r="Z32" s="148" t="s">
        <v>301</v>
      </c>
      <c r="AA32" s="30" t="e">
        <f>IF(#REF!=#REF!,0,1)</f>
        <v>#REF!</v>
      </c>
    </row>
    <row r="33" spans="1:27" x14ac:dyDescent="0.25">
      <c r="A33" s="148">
        <v>2024</v>
      </c>
      <c r="B33" s="148">
        <v>1211</v>
      </c>
      <c r="C33" s="148" t="s">
        <v>302</v>
      </c>
      <c r="D33" s="149" t="s">
        <v>303</v>
      </c>
      <c r="E33" s="149" t="s">
        <v>304</v>
      </c>
      <c r="F33" s="149" t="s">
        <v>125</v>
      </c>
      <c r="G33" s="150">
        <v>-74.180000000000007</v>
      </c>
      <c r="H33" s="150">
        <v>-13.38</v>
      </c>
      <c r="I33" s="148" t="s">
        <v>123</v>
      </c>
      <c r="J33" s="150">
        <f t="shared" si="0"/>
        <v>-60.800000000000004</v>
      </c>
      <c r="K33" s="148" t="s">
        <v>305</v>
      </c>
      <c r="L33" s="148" t="s">
        <v>306</v>
      </c>
      <c r="M33" s="148" t="s">
        <v>298</v>
      </c>
      <c r="N33" s="148" t="s">
        <v>307</v>
      </c>
      <c r="O33" s="148" t="s">
        <v>308</v>
      </c>
      <c r="P33" s="148" t="s">
        <v>162</v>
      </c>
      <c r="Q33" s="148" t="s">
        <v>163</v>
      </c>
      <c r="R33" s="30" t="s">
        <v>125</v>
      </c>
      <c r="S33" s="30">
        <v>0</v>
      </c>
      <c r="T33" s="30">
        <v>0</v>
      </c>
      <c r="U33" s="30">
        <v>0</v>
      </c>
      <c r="V33" s="30">
        <v>0</v>
      </c>
      <c r="W33" s="30">
        <v>0</v>
      </c>
      <c r="X33" s="30">
        <v>0</v>
      </c>
      <c r="Y33" s="148" t="s">
        <v>125</v>
      </c>
      <c r="Z33" s="148" t="s">
        <v>309</v>
      </c>
      <c r="AA33" s="30" t="e">
        <f>IF(#REF!=#REF!,0,1)</f>
        <v>#REF!</v>
      </c>
    </row>
    <row r="34" spans="1:27" x14ac:dyDescent="0.25">
      <c r="A34" s="148">
        <v>2025</v>
      </c>
      <c r="B34" s="148">
        <v>793</v>
      </c>
      <c r="C34" s="148" t="s">
        <v>173</v>
      </c>
      <c r="D34" s="149" t="s">
        <v>310</v>
      </c>
      <c r="E34" s="149" t="s">
        <v>311</v>
      </c>
      <c r="F34" s="149" t="s">
        <v>125</v>
      </c>
      <c r="G34" s="150">
        <v>225.7</v>
      </c>
      <c r="H34" s="150">
        <v>40.700000000000003</v>
      </c>
      <c r="I34" s="148" t="s">
        <v>123</v>
      </c>
      <c r="J34" s="150">
        <f t="shared" si="0"/>
        <v>185</v>
      </c>
      <c r="K34" s="148" t="s">
        <v>305</v>
      </c>
      <c r="L34" s="148" t="s">
        <v>312</v>
      </c>
      <c r="M34" s="148" t="s">
        <v>138</v>
      </c>
      <c r="N34" s="148" t="s">
        <v>313</v>
      </c>
      <c r="O34" s="148" t="s">
        <v>168</v>
      </c>
      <c r="P34" s="148" t="s">
        <v>162</v>
      </c>
      <c r="Q34" s="148" t="s">
        <v>163</v>
      </c>
      <c r="R34" s="30" t="s">
        <v>164</v>
      </c>
      <c r="S34" s="30">
        <v>1030</v>
      </c>
      <c r="T34" s="30">
        <v>10302</v>
      </c>
      <c r="U34" s="30">
        <v>24</v>
      </c>
      <c r="V34" s="30">
        <v>2025</v>
      </c>
      <c r="W34" s="30">
        <v>411</v>
      </c>
      <c r="X34" s="30">
        <v>0</v>
      </c>
      <c r="Y34" s="148" t="s">
        <v>290</v>
      </c>
      <c r="Z34" s="148" t="s">
        <v>314</v>
      </c>
      <c r="AA34" s="30" t="e">
        <f>IF(#REF!=#REF!,0,1)</f>
        <v>#REF!</v>
      </c>
    </row>
    <row r="35" spans="1:27" x14ac:dyDescent="0.25">
      <c r="A35" s="148">
        <v>2025</v>
      </c>
      <c r="B35" s="148">
        <v>794</v>
      </c>
      <c r="C35" s="148" t="s">
        <v>173</v>
      </c>
      <c r="D35" s="149" t="s">
        <v>315</v>
      </c>
      <c r="E35" s="149" t="s">
        <v>311</v>
      </c>
      <c r="F35" s="149" t="s">
        <v>316</v>
      </c>
      <c r="G35" s="150">
        <v>408.7</v>
      </c>
      <c r="H35" s="150">
        <v>73.7</v>
      </c>
      <c r="I35" s="148" t="s">
        <v>123</v>
      </c>
      <c r="J35" s="150">
        <f t="shared" si="0"/>
        <v>335</v>
      </c>
      <c r="K35" s="148" t="s">
        <v>317</v>
      </c>
      <c r="L35" s="148" t="s">
        <v>318</v>
      </c>
      <c r="M35" s="148" t="s">
        <v>138</v>
      </c>
      <c r="N35" s="148" t="s">
        <v>319</v>
      </c>
      <c r="O35" s="148" t="s">
        <v>320</v>
      </c>
      <c r="P35" s="148" t="s">
        <v>162</v>
      </c>
      <c r="Q35" s="148" t="s">
        <v>163</v>
      </c>
      <c r="R35" s="30" t="s">
        <v>164</v>
      </c>
      <c r="S35" s="30">
        <v>1030</v>
      </c>
      <c r="T35" s="30">
        <v>10301</v>
      </c>
      <c r="U35" s="30">
        <v>11</v>
      </c>
      <c r="V35" s="30">
        <v>2025</v>
      </c>
      <c r="W35" s="30">
        <v>183</v>
      </c>
      <c r="X35" s="30">
        <v>0</v>
      </c>
      <c r="Y35" s="148" t="s">
        <v>290</v>
      </c>
      <c r="Z35" s="148" t="s">
        <v>321</v>
      </c>
      <c r="AA35" s="30" t="e">
        <f>IF(#REF!=#REF!,0,1)</f>
        <v>#REF!</v>
      </c>
    </row>
    <row r="36" spans="1:27" x14ac:dyDescent="0.25">
      <c r="A36" s="148">
        <v>2025</v>
      </c>
      <c r="B36" s="148">
        <v>785</v>
      </c>
      <c r="C36" s="148" t="s">
        <v>322</v>
      </c>
      <c r="D36" s="149" t="s">
        <v>323</v>
      </c>
      <c r="E36" s="149" t="s">
        <v>324</v>
      </c>
      <c r="F36" s="149" t="s">
        <v>325</v>
      </c>
      <c r="G36" s="150">
        <v>732</v>
      </c>
      <c r="H36" s="150">
        <v>132</v>
      </c>
      <c r="I36" s="148" t="s">
        <v>123</v>
      </c>
      <c r="J36" s="150">
        <f t="shared" si="0"/>
        <v>600</v>
      </c>
      <c r="K36" s="148" t="s">
        <v>326</v>
      </c>
      <c r="L36" s="148" t="s">
        <v>327</v>
      </c>
      <c r="M36" s="148" t="s">
        <v>138</v>
      </c>
      <c r="N36" s="148" t="s">
        <v>328</v>
      </c>
      <c r="O36" s="148" t="s">
        <v>324</v>
      </c>
      <c r="P36" s="148" t="s">
        <v>129</v>
      </c>
      <c r="Q36" s="148" t="s">
        <v>130</v>
      </c>
      <c r="R36" s="30" t="s">
        <v>141</v>
      </c>
      <c r="S36" s="30">
        <v>2020</v>
      </c>
      <c r="T36" s="30">
        <v>20201</v>
      </c>
      <c r="U36" s="30">
        <v>106</v>
      </c>
      <c r="V36" s="30">
        <v>2025</v>
      </c>
      <c r="W36" s="30">
        <v>114</v>
      </c>
      <c r="X36" s="30">
        <v>2</v>
      </c>
      <c r="Y36" s="148" t="s">
        <v>329</v>
      </c>
      <c r="Z36" s="148" t="s">
        <v>330</v>
      </c>
      <c r="AA36" s="30" t="e">
        <f>IF(#REF!=#REF!,0,1)</f>
        <v>#REF!</v>
      </c>
    </row>
    <row r="37" spans="1:27" x14ac:dyDescent="0.25">
      <c r="A37" s="148">
        <v>2020</v>
      </c>
      <c r="B37" s="148">
        <v>1178</v>
      </c>
      <c r="C37" s="148" t="s">
        <v>226</v>
      </c>
      <c r="D37" s="149" t="s">
        <v>331</v>
      </c>
      <c r="E37" s="149" t="s">
        <v>332</v>
      </c>
      <c r="F37" s="149" t="s">
        <v>333</v>
      </c>
      <c r="G37" s="150">
        <v>-10.039999999999999</v>
      </c>
      <c r="H37" s="150">
        <v>0.06</v>
      </c>
      <c r="I37" s="148" t="s">
        <v>123</v>
      </c>
      <c r="J37" s="150">
        <f t="shared" si="0"/>
        <v>-10.1</v>
      </c>
      <c r="K37" s="148" t="s">
        <v>334</v>
      </c>
      <c r="L37" s="148" t="s">
        <v>335</v>
      </c>
      <c r="M37" s="148" t="s">
        <v>231</v>
      </c>
      <c r="N37" s="148" t="s">
        <v>336</v>
      </c>
      <c r="O37" s="148" t="s">
        <v>337</v>
      </c>
      <c r="P37" s="148" t="s">
        <v>129</v>
      </c>
      <c r="Q37" s="148" t="s">
        <v>130</v>
      </c>
      <c r="R37" s="30" t="s">
        <v>125</v>
      </c>
      <c r="S37" s="30">
        <v>0</v>
      </c>
      <c r="T37" s="30">
        <v>0</v>
      </c>
      <c r="U37" s="30">
        <v>0</v>
      </c>
      <c r="V37" s="30">
        <v>0</v>
      </c>
      <c r="W37" s="30">
        <v>0</v>
      </c>
      <c r="X37" s="30">
        <v>0</v>
      </c>
      <c r="Y37" s="148" t="s">
        <v>125</v>
      </c>
      <c r="Z37" s="148" t="s">
        <v>338</v>
      </c>
      <c r="AA37" s="30" t="e">
        <f>IF(#REF!=#REF!,0,1)</f>
        <v>#REF!</v>
      </c>
    </row>
    <row r="38" spans="1:27" x14ac:dyDescent="0.25">
      <c r="A38" s="148">
        <v>2025</v>
      </c>
      <c r="B38" s="148">
        <v>790</v>
      </c>
      <c r="C38" s="148" t="s">
        <v>134</v>
      </c>
      <c r="D38" s="149" t="s">
        <v>339</v>
      </c>
      <c r="E38" s="149" t="s">
        <v>340</v>
      </c>
      <c r="F38" s="149" t="s">
        <v>341</v>
      </c>
      <c r="G38" s="150">
        <v>1342</v>
      </c>
      <c r="H38" s="150">
        <v>242</v>
      </c>
      <c r="I38" s="148" t="s">
        <v>123</v>
      </c>
      <c r="J38" s="150">
        <f t="shared" si="0"/>
        <v>1100</v>
      </c>
      <c r="K38" s="148" t="s">
        <v>342</v>
      </c>
      <c r="L38" s="148" t="s">
        <v>343</v>
      </c>
      <c r="M38" s="148" t="s">
        <v>138</v>
      </c>
      <c r="N38" s="148" t="s">
        <v>344</v>
      </c>
      <c r="O38" s="148" t="s">
        <v>340</v>
      </c>
      <c r="P38" s="148" t="s">
        <v>129</v>
      </c>
      <c r="Q38" s="148" t="s">
        <v>130</v>
      </c>
      <c r="R38" s="30" t="s">
        <v>141</v>
      </c>
      <c r="S38" s="30">
        <v>2020</v>
      </c>
      <c r="T38" s="30">
        <v>20201</v>
      </c>
      <c r="U38" s="30">
        <v>106</v>
      </c>
      <c r="V38" s="30">
        <v>2025</v>
      </c>
      <c r="W38" s="30">
        <v>114</v>
      </c>
      <c r="X38" s="30">
        <v>3</v>
      </c>
      <c r="Y38" s="148" t="s">
        <v>125</v>
      </c>
      <c r="Z38" s="148" t="s">
        <v>345</v>
      </c>
      <c r="AA38" s="30" t="e">
        <f>IF(#REF!=#REF!,0,1)</f>
        <v>#REF!</v>
      </c>
    </row>
    <row r="39" spans="1:27" x14ac:dyDescent="0.25">
      <c r="C39" s="30"/>
      <c r="D39" s="30"/>
      <c r="E39" s="30"/>
      <c r="F39" s="30"/>
      <c r="G39" s="30"/>
      <c r="H39" s="30"/>
      <c r="I39" s="30"/>
      <c r="J39" s="30"/>
      <c r="O39" s="30"/>
      <c r="Q39" s="30"/>
      <c r="Z39" s="30"/>
    </row>
    <row r="40" spans="1:27" x14ac:dyDescent="0.3">
      <c r="C40" s="30"/>
      <c r="D40" s="30"/>
      <c r="E40" s="30"/>
      <c r="F40" s="152" t="s">
        <v>346</v>
      </c>
      <c r="G40" s="151">
        <f>SUM(G11:G38)</f>
        <v>17580.670000000002</v>
      </c>
      <c r="H40" s="30"/>
      <c r="I40" s="30"/>
      <c r="J40" s="30"/>
      <c r="O40" s="30"/>
      <c r="Q40" s="30"/>
      <c r="Z40" s="30"/>
      <c r="AA40" s="154" t="e">
        <f>SUM(Z11:AA38)</f>
        <v>#REF!</v>
      </c>
    </row>
    <row r="41" spans="1:27" x14ac:dyDescent="0.25">
      <c r="C41" s="30"/>
      <c r="D41" s="30"/>
      <c r="E41" s="30"/>
      <c r="F41" s="30"/>
      <c r="G41" s="30"/>
      <c r="H41" s="30"/>
      <c r="I41" s="30"/>
      <c r="J41" s="30"/>
      <c r="O41" s="30"/>
      <c r="Q41" s="30"/>
      <c r="Z41" s="30"/>
    </row>
    <row r="42" spans="1:27" x14ac:dyDescent="0.25">
      <c r="C42" s="30"/>
      <c r="D42" s="30"/>
      <c r="E42" s="30"/>
      <c r="F42" s="30"/>
      <c r="G42" s="30"/>
      <c r="H42" s="30"/>
      <c r="I42" s="30"/>
      <c r="J42" s="30"/>
      <c r="O42" s="30"/>
      <c r="Q42" s="30"/>
      <c r="Z42" s="30"/>
    </row>
    <row r="43" spans="1:27" x14ac:dyDescent="0.25">
      <c r="C43" s="30"/>
      <c r="D43" s="30"/>
      <c r="E43" s="30"/>
      <c r="F43" s="30"/>
      <c r="G43" s="30"/>
      <c r="H43" s="30"/>
      <c r="I43" s="30"/>
      <c r="J43" s="30"/>
      <c r="O43" s="30"/>
      <c r="Q43" s="30"/>
      <c r="Z43" s="30"/>
    </row>
    <row r="44" spans="1:27" x14ac:dyDescent="0.25">
      <c r="C44" s="30"/>
      <c r="D44" s="30"/>
      <c r="E44" s="30"/>
      <c r="F44" s="30"/>
      <c r="G44" s="30"/>
      <c r="H44" s="30"/>
      <c r="I44" s="30"/>
      <c r="J44" s="30"/>
      <c r="O44" s="30"/>
      <c r="Q44" s="30"/>
      <c r="Z44" s="30"/>
    </row>
    <row r="45" spans="1:27" x14ac:dyDescent="0.25">
      <c r="C45" s="30"/>
      <c r="D45" s="30"/>
      <c r="E45" s="30"/>
      <c r="F45" s="30"/>
      <c r="G45" s="30"/>
      <c r="H45" s="30"/>
      <c r="I45" s="30"/>
      <c r="J45" s="30"/>
      <c r="O45" s="30"/>
      <c r="Q45" s="30"/>
      <c r="Z45" s="30"/>
    </row>
    <row r="46" spans="1:27" x14ac:dyDescent="0.25">
      <c r="C46" s="30"/>
      <c r="D46" s="30"/>
      <c r="E46" s="30"/>
      <c r="F46" s="30"/>
      <c r="G46" s="30"/>
      <c r="H46" s="30"/>
      <c r="I46" s="30"/>
      <c r="J46" s="30"/>
      <c r="O46" s="30"/>
      <c r="Q46" s="30"/>
      <c r="Z46" s="30"/>
    </row>
    <row r="47" spans="1:27" x14ac:dyDescent="0.25">
      <c r="C47" s="30"/>
      <c r="D47" s="30"/>
      <c r="E47" s="30"/>
      <c r="F47" s="30"/>
      <c r="G47" s="30"/>
      <c r="H47" s="30"/>
      <c r="I47" s="30"/>
      <c r="J47" s="30"/>
      <c r="O47" s="30"/>
      <c r="Q47" s="30"/>
      <c r="Z47" s="30"/>
    </row>
  </sheetData>
  <mergeCells count="10">
    <mergeCell ref="R8:U8"/>
    <mergeCell ref="V8:X8"/>
    <mergeCell ref="A5:F5"/>
    <mergeCell ref="A6:F6"/>
    <mergeCell ref="A1:Z1"/>
    <mergeCell ref="A3:Z3"/>
    <mergeCell ref="A8:C8"/>
    <mergeCell ref="D8:L8"/>
    <mergeCell ref="M8:O8"/>
    <mergeCell ref="P8:Q8"/>
  </mergeCells>
  <dataValidations count="1">
    <dataValidation type="list" allowBlank="1" showInputMessage="1" showErrorMessage="1" errorTitle="SCISSIONE PAGAMENTI" error="Selezionare 'NO' se il documento non è soggeto alla Scissione Pagamenti" sqref="I12:I41" xr:uid="{8DD2A55D-36C1-440B-AC2A-FCBABD61DC97}">
      <formula1>"SI, 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37686-5DD9-40E6-B601-152DDE1F49A8}">
  <dimension ref="A1:R20"/>
  <sheetViews>
    <sheetView showGridLines="0" topLeftCell="C1" zoomScaleNormal="100" workbookViewId="0">
      <selection sqref="A1:Q1"/>
    </sheetView>
  </sheetViews>
  <sheetFormatPr defaultColWidth="9.1796875" defaultRowHeight="14.5" x14ac:dyDescent="0.25"/>
  <cols>
    <col min="1" max="1" width="0" style="30" hidden="1" customWidth="1"/>
    <col min="2" max="2" width="10.26953125" style="30" hidden="1" customWidth="1"/>
    <col min="3" max="3" width="15.7265625" style="32" customWidth="1"/>
    <col min="4" max="4" width="10.7265625" style="31" bestFit="1" customWidth="1"/>
    <col min="5" max="5" width="10.7265625" style="31" customWidth="1"/>
    <col min="6" max="6" width="43.7265625" style="32" customWidth="1"/>
    <col min="7" max="7" width="15.54296875" style="32" hidden="1" customWidth="1"/>
    <col min="8" max="9" width="12.1796875" style="33" customWidth="1"/>
    <col min="10" max="10" width="22.81640625" style="32" customWidth="1"/>
    <col min="11" max="11" width="13.7265625" style="32" customWidth="1"/>
    <col min="12" max="12" width="21.7265625" style="30" customWidth="1"/>
    <col min="13" max="16" width="12.1796875" style="30" customWidth="1"/>
    <col min="17" max="17" width="9.1796875" style="30" customWidth="1"/>
    <col min="18" max="18" width="9.1796875" style="109" customWidth="1"/>
    <col min="19" max="16384" width="9.1796875" style="30"/>
  </cols>
  <sheetData>
    <row r="1" spans="1:18" s="14" customFormat="1" ht="23.15" customHeight="1" x14ac:dyDescent="0.25">
      <c r="A1" s="162"/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5"/>
      <c r="R1" s="146"/>
    </row>
    <row r="2" spans="1:18" s="14" customFormat="1" ht="15" customHeight="1" x14ac:dyDescent="0.25">
      <c r="R2" s="146"/>
    </row>
    <row r="3" spans="1:18" s="14" customFormat="1" ht="23.15" customHeight="1" x14ac:dyDescent="0.25">
      <c r="A3" s="208" t="s">
        <v>111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185"/>
      <c r="R3" s="146"/>
    </row>
    <row r="4" spans="1:18" s="14" customFormat="1" x14ac:dyDescent="0.25">
      <c r="A4" s="232"/>
      <c r="B4" s="232"/>
      <c r="C4" s="232"/>
      <c r="D4" s="232"/>
      <c r="E4" s="232"/>
      <c r="F4" s="232"/>
      <c r="G4" s="232"/>
      <c r="H4" s="232"/>
      <c r="I4" s="232"/>
      <c r="J4" s="232"/>
      <c r="K4" s="232"/>
      <c r="L4" s="232"/>
      <c r="M4" s="232"/>
      <c r="N4" s="232"/>
      <c r="O4" s="232"/>
      <c r="P4" s="232"/>
      <c r="Q4" s="183"/>
      <c r="R4" s="146"/>
    </row>
    <row r="5" spans="1:18" s="14" customFormat="1" ht="23.15" customHeight="1" x14ac:dyDescent="0.25">
      <c r="A5" s="217" t="s">
        <v>110</v>
      </c>
      <c r="B5" s="217"/>
      <c r="C5" s="217"/>
      <c r="D5" s="217"/>
      <c r="E5" s="217"/>
      <c r="F5" s="217"/>
      <c r="G5" s="217"/>
      <c r="H5" s="217"/>
      <c r="I5" s="218"/>
      <c r="J5" s="165" t="s">
        <v>109</v>
      </c>
      <c r="K5" s="184"/>
      <c r="L5" s="184"/>
      <c r="M5" s="184"/>
      <c r="N5" s="184"/>
      <c r="O5" s="184"/>
      <c r="P5" s="184"/>
      <c r="Q5" s="185"/>
      <c r="R5" s="146"/>
    </row>
    <row r="6" spans="1:18" s="14" customFormat="1" ht="23.15" customHeight="1" x14ac:dyDescent="0.25">
      <c r="C6" s="225" t="s">
        <v>97</v>
      </c>
      <c r="D6" s="226"/>
      <c r="E6" s="226"/>
      <c r="F6" s="226"/>
      <c r="G6" s="227"/>
      <c r="H6" s="139">
        <v>0</v>
      </c>
      <c r="I6" s="143"/>
      <c r="J6" s="223" t="s">
        <v>97</v>
      </c>
      <c r="K6" s="223"/>
      <c r="L6" s="223"/>
      <c r="M6" s="223"/>
      <c r="N6" s="224"/>
      <c r="O6" s="144">
        <v>0</v>
      </c>
      <c r="P6" s="233"/>
      <c r="Q6" s="202"/>
      <c r="R6" s="146"/>
    </row>
    <row r="7" spans="1:18" s="14" customFormat="1" ht="23.15" customHeight="1" x14ac:dyDescent="0.25">
      <c r="C7" s="225" t="s">
        <v>115</v>
      </c>
      <c r="D7" s="226"/>
      <c r="E7" s="226"/>
      <c r="F7" s="226"/>
      <c r="G7" s="140"/>
      <c r="H7" s="139">
        <v>0</v>
      </c>
      <c r="I7" s="141"/>
      <c r="J7" s="221" t="s">
        <v>115</v>
      </c>
      <c r="K7" s="221"/>
      <c r="L7" s="221"/>
      <c r="M7" s="221"/>
      <c r="N7" s="222"/>
      <c r="O7" s="142">
        <v>0</v>
      </c>
      <c r="P7" s="234"/>
      <c r="Q7" s="235"/>
      <c r="R7" s="146"/>
    </row>
    <row r="8" spans="1:18" s="14" customFormat="1" ht="23.15" customHeight="1" x14ac:dyDescent="0.25">
      <c r="C8" s="225" t="s">
        <v>116</v>
      </c>
      <c r="D8" s="226"/>
      <c r="E8" s="226"/>
      <c r="F8" s="226"/>
      <c r="G8" s="140"/>
      <c r="H8" s="139">
        <f>H6-H7</f>
        <v>0</v>
      </c>
      <c r="I8" s="137"/>
      <c r="J8" s="219" t="s">
        <v>117</v>
      </c>
      <c r="K8" s="219"/>
      <c r="L8" s="219"/>
      <c r="M8" s="219"/>
      <c r="N8" s="220"/>
      <c r="O8" s="138">
        <v>0</v>
      </c>
      <c r="P8" s="236"/>
      <c r="Q8" s="237"/>
      <c r="R8" s="146"/>
    </row>
    <row r="9" spans="1:18" s="14" customFormat="1" x14ac:dyDescent="0.25">
      <c r="C9" s="136"/>
      <c r="D9" s="136"/>
      <c r="E9" s="136"/>
      <c r="F9" s="136"/>
      <c r="G9" s="106"/>
      <c r="H9" s="135"/>
      <c r="I9" s="25"/>
      <c r="J9" s="27"/>
      <c r="K9" s="27"/>
      <c r="L9" s="27"/>
      <c r="M9" s="27"/>
      <c r="N9" s="27"/>
      <c r="O9" s="134"/>
      <c r="P9" s="166"/>
      <c r="Q9" s="185"/>
      <c r="R9" s="146"/>
    </row>
    <row r="10" spans="1:18" s="14" customFormat="1" ht="16.5" customHeight="1" x14ac:dyDescent="0.25">
      <c r="A10" s="228" t="s">
        <v>108</v>
      </c>
      <c r="B10" s="229"/>
      <c r="C10" s="229"/>
      <c r="D10" s="229"/>
      <c r="E10" s="229"/>
      <c r="F10" s="229"/>
      <c r="G10" s="229"/>
      <c r="H10" s="229"/>
      <c r="I10" s="229"/>
      <c r="J10" s="229"/>
      <c r="K10" s="229"/>
      <c r="L10" s="229"/>
      <c r="M10" s="229"/>
      <c r="N10" s="229"/>
      <c r="O10" s="229"/>
      <c r="P10" s="229"/>
      <c r="Q10" s="230"/>
      <c r="R10" s="146"/>
    </row>
    <row r="11" spans="1:18" s="14" customFormat="1" ht="23.15" customHeight="1" x14ac:dyDescent="0.25">
      <c r="A11" s="165" t="s">
        <v>14</v>
      </c>
      <c r="B11" s="167"/>
      <c r="C11" s="165" t="s">
        <v>15</v>
      </c>
      <c r="D11" s="166"/>
      <c r="E11" s="166"/>
      <c r="F11" s="166"/>
      <c r="G11" s="166"/>
      <c r="H11" s="166"/>
      <c r="I11" s="167"/>
      <c r="J11" s="165" t="s">
        <v>1</v>
      </c>
      <c r="K11" s="167"/>
      <c r="L11" s="107"/>
      <c r="M11" s="165" t="s">
        <v>64</v>
      </c>
      <c r="N11" s="166"/>
      <c r="O11" s="166"/>
      <c r="P11" s="166"/>
      <c r="Q11" s="185"/>
      <c r="R11" s="146"/>
    </row>
    <row r="12" spans="1:18" ht="36" customHeight="1" x14ac:dyDescent="0.25">
      <c r="A12" s="45" t="s">
        <v>21</v>
      </c>
      <c r="B12" s="133" t="s">
        <v>107</v>
      </c>
      <c r="C12" s="45" t="s">
        <v>24</v>
      </c>
      <c r="D12" s="47" t="s">
        <v>25</v>
      </c>
      <c r="E12" s="132" t="s">
        <v>106</v>
      </c>
      <c r="F12" s="45" t="s">
        <v>26</v>
      </c>
      <c r="G12" s="45" t="s">
        <v>28</v>
      </c>
      <c r="H12" s="100" t="s">
        <v>66</v>
      </c>
      <c r="I12" s="48" t="s">
        <v>67</v>
      </c>
      <c r="J12" s="45" t="s">
        <v>30</v>
      </c>
      <c r="K12" s="45" t="s">
        <v>31</v>
      </c>
      <c r="L12" s="90" t="s">
        <v>105</v>
      </c>
      <c r="M12" s="88" t="s">
        <v>66</v>
      </c>
      <c r="N12" s="88" t="s">
        <v>104</v>
      </c>
      <c r="O12" s="147" t="s">
        <v>114</v>
      </c>
      <c r="P12" s="88" t="s">
        <v>65</v>
      </c>
      <c r="Q12" s="145" t="s">
        <v>68</v>
      </c>
    </row>
    <row r="13" spans="1:18" x14ac:dyDescent="0.25">
      <c r="C13" s="54"/>
      <c r="D13" s="38"/>
      <c r="E13" s="38"/>
      <c r="F13" s="39"/>
      <c r="G13" s="39"/>
      <c r="H13" s="40"/>
      <c r="I13" s="40"/>
      <c r="J13" s="39"/>
      <c r="K13" s="39"/>
      <c r="L13" s="38"/>
      <c r="M13" s="40"/>
      <c r="N13" s="40"/>
      <c r="O13" s="40"/>
    </row>
    <row r="14" spans="1:18" x14ac:dyDescent="0.25">
      <c r="C14" s="30"/>
      <c r="D14" s="30"/>
      <c r="E14" s="30"/>
      <c r="F14" s="30"/>
      <c r="G14" s="30"/>
      <c r="H14" s="30"/>
      <c r="I14" s="30"/>
      <c r="J14" s="30"/>
      <c r="K14" s="131"/>
    </row>
    <row r="15" spans="1:18" x14ac:dyDescent="0.25">
      <c r="C15" s="30"/>
      <c r="D15" s="30"/>
      <c r="E15" s="30"/>
      <c r="F15" s="30"/>
      <c r="G15" s="30"/>
      <c r="H15" s="30"/>
      <c r="I15" s="30"/>
      <c r="J15" s="30"/>
      <c r="K15" s="30"/>
    </row>
    <row r="16" spans="1:18" x14ac:dyDescent="0.25">
      <c r="C16" s="30"/>
      <c r="D16" s="30"/>
      <c r="E16" s="30"/>
      <c r="F16" s="30"/>
      <c r="G16" s="30"/>
      <c r="H16" s="30"/>
      <c r="I16" s="30"/>
      <c r="J16" s="30"/>
      <c r="K16" s="30"/>
    </row>
    <row r="17" spans="3:11" x14ac:dyDescent="0.25">
      <c r="C17" s="30"/>
      <c r="D17" s="30"/>
      <c r="E17" s="30"/>
      <c r="F17" s="30"/>
      <c r="G17" s="30"/>
      <c r="H17" s="30"/>
      <c r="I17" s="30"/>
      <c r="J17" s="30"/>
      <c r="K17" s="30"/>
    </row>
    <row r="18" spans="3:11" x14ac:dyDescent="0.25">
      <c r="C18" s="30"/>
      <c r="D18" s="30"/>
      <c r="E18" s="30"/>
      <c r="F18" s="30"/>
      <c r="G18" s="30"/>
      <c r="H18" s="30"/>
      <c r="I18" s="30"/>
      <c r="J18" s="30"/>
      <c r="K18" s="30"/>
    </row>
    <row r="19" spans="3:11" x14ac:dyDescent="0.25">
      <c r="C19" s="30"/>
      <c r="D19" s="30"/>
      <c r="E19" s="30"/>
      <c r="F19" s="30"/>
      <c r="G19" s="30"/>
      <c r="H19" s="30"/>
      <c r="I19" s="30"/>
      <c r="J19" s="30"/>
      <c r="K19" s="30"/>
    </row>
    <row r="20" spans="3:11" x14ac:dyDescent="0.25">
      <c r="C20" s="30"/>
      <c r="D20" s="30"/>
      <c r="E20" s="30"/>
      <c r="F20" s="30"/>
      <c r="G20" s="30"/>
      <c r="H20" s="30"/>
      <c r="I20" s="30"/>
      <c r="J20" s="30"/>
      <c r="K20" s="30"/>
    </row>
  </sheetData>
  <mergeCells count="20">
    <mergeCell ref="P6:Q6"/>
    <mergeCell ref="P7:Q7"/>
    <mergeCell ref="P8:Q8"/>
    <mergeCell ref="C11:I11"/>
    <mergeCell ref="A11:B11"/>
    <mergeCell ref="J11:K11"/>
    <mergeCell ref="A5:I5"/>
    <mergeCell ref="J8:N8"/>
    <mergeCell ref="A1:Q1"/>
    <mergeCell ref="J7:N7"/>
    <mergeCell ref="J6:N6"/>
    <mergeCell ref="C6:G6"/>
    <mergeCell ref="C7:F7"/>
    <mergeCell ref="C8:F8"/>
    <mergeCell ref="P9:Q9"/>
    <mergeCell ref="A10:Q10"/>
    <mergeCell ref="M11:Q11"/>
    <mergeCell ref="J5:Q5"/>
    <mergeCell ref="A3:Q3"/>
    <mergeCell ref="A4:Q4"/>
  </mergeCells>
  <dataValidations count="1">
    <dataValidation type="list" allowBlank="1" showInputMessage="1" showErrorMessage="1" sqref="P13" xr:uid="{1FA0A6AC-2551-43D1-900D-14B5308948B7}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8</vt:i4>
      </vt:variant>
      <vt:variant>
        <vt:lpstr>Intervalli denominati</vt:lpstr>
      </vt:variant>
      <vt:variant>
        <vt:i4>4</vt:i4>
      </vt:variant>
    </vt:vector>
  </HeadingPairs>
  <TitlesOfParts>
    <vt:vector size="12" baseType="lpstr">
      <vt:lpstr>SiopeAllegatoB</vt:lpstr>
      <vt:lpstr>Fatture</vt:lpstr>
      <vt:lpstr>Mandati</vt:lpstr>
      <vt:lpstr>FattureTempi</vt:lpstr>
      <vt:lpstr>MandatiTempi</vt:lpstr>
      <vt:lpstr>IndicatoreRiduzioneDebitoCR</vt:lpstr>
      <vt:lpstr>Debiti</vt:lpstr>
      <vt:lpstr>ElencoFatture</vt:lpstr>
      <vt:lpstr>Debiti!Area_stampa</vt:lpstr>
      <vt:lpstr>ElencoFatture!Area_stampa</vt:lpstr>
      <vt:lpstr>FattureTempi!Area_stampa</vt:lpstr>
      <vt:lpstr>IndicatoreRiduzioneDebitoCR!Area_stampa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Amerio Gabriele</cp:lastModifiedBy>
  <cp:lastPrinted>2015-01-23T09:39:52Z</cp:lastPrinted>
  <dcterms:created xsi:type="dcterms:W3CDTF">1996-11-05T10:16:36Z</dcterms:created>
  <dcterms:modified xsi:type="dcterms:W3CDTF">2025-11-10T11:33:54Z</dcterms:modified>
</cp:coreProperties>
</file>